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Datos Pd pluviometros" sheetId="1" r:id="rId1"/>
    <sheet name="Distrib. Pd mediante Thiessen" sheetId="2" r:id="rId2"/>
    <sheet name="Intensidad Distribuida" sheetId="3" r:id="rId3"/>
    <sheet name="Regresiones I-D-T" sheetId="4" r:id="rId4"/>
    <sheet name="Cte. Regresión Cuenca" sheetId="5" r:id="rId5"/>
    <sheet name="Curvas IDF Cuenca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<sst xmlns="http://schemas.openxmlformats.org/spreadsheetml/2006/main" count="183" uniqueCount="80">
  <si>
    <t>500 años</t>
  </si>
  <si>
    <t>Tiempo de duración</t>
  </si>
  <si>
    <t>Hr</t>
  </si>
  <si>
    <t>min</t>
  </si>
  <si>
    <t>Tiempo de</t>
  </si>
  <si>
    <t>Duración</t>
  </si>
  <si>
    <t>Precipitación máxima Pd (mm)</t>
  </si>
  <si>
    <t>Precipitación Máxima Diaria por Duración de lluvia y Frecuencia de la misma</t>
  </si>
  <si>
    <t>Estación</t>
  </si>
  <si>
    <t>DISTRIBUCIÓN DE ÁREA POR ESTACIONES</t>
  </si>
  <si>
    <t>Precipitación Máxima Diaria por Duración de lluvia y Frecuencia de la misma Distribuida por polígonos de Thiessen</t>
  </si>
  <si>
    <t>Intensidad de precipitación por Duración de lluvia y Frecuencia de la misma distribuida por polígonos de Thiessen</t>
  </si>
  <si>
    <t>Intensidad de la lluvia (mm /hr) por Periodo de Retorno</t>
  </si>
  <si>
    <t>B334</t>
  </si>
  <si>
    <t>B346</t>
  </si>
  <si>
    <t>B355</t>
  </si>
  <si>
    <r>
      <t>Área Total cuenca (km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</si>
  <si>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Representación matemática de las curvas Intensidad - Duración - Período de retorno:</t>
  </si>
  <si>
    <t>en la cual:</t>
  </si>
  <si>
    <t>I =</t>
  </si>
  <si>
    <t>Intensidad (mm/hr)</t>
  </si>
  <si>
    <t>t =</t>
  </si>
  <si>
    <t>Duración de la lluvia (min)</t>
  </si>
  <si>
    <t>T =</t>
  </si>
  <si>
    <t>Período de retorno (años)</t>
  </si>
  <si>
    <t>Parámetros de ajuste</t>
  </si>
  <si>
    <t>Realizando un cambio de variable:</t>
  </si>
  <si>
    <t>Con lo que de la anterior expresión se obtiene:</t>
  </si>
  <si>
    <t>Periodo de retorno para T = 2 años</t>
  </si>
  <si>
    <t>Serie T= 2 años</t>
  </si>
  <si>
    <t>Nº</t>
  </si>
  <si>
    <t>x</t>
  </si>
  <si>
    <t>y</t>
  </si>
  <si>
    <t>ln x</t>
  </si>
  <si>
    <t>ln y</t>
  </si>
  <si>
    <t>ln x*ln y</t>
  </si>
  <si>
    <t>(lnx)^2</t>
  </si>
  <si>
    <t>Ln (d) =</t>
  </si>
  <si>
    <t>d =</t>
  </si>
  <si>
    <t>Periodo de retorno para T = 5 años</t>
  </si>
  <si>
    <t>Serie T= 5 años</t>
  </si>
  <si>
    <t>Periodo de retorno para T = 10 años</t>
  </si>
  <si>
    <t>Serie T= 10 años</t>
  </si>
  <si>
    <t>Periodo de retorno para T = 25 años</t>
  </si>
  <si>
    <t>Serie T= 25 años</t>
  </si>
  <si>
    <t>Periodo de retorno para T = 50 años</t>
  </si>
  <si>
    <t>Serie T= 50 años</t>
  </si>
  <si>
    <t>Periodo de retorno para T = 100 años</t>
  </si>
  <si>
    <t>Serie T= 100 años</t>
  </si>
  <si>
    <t>Periodo de retorno para T = 500 años</t>
  </si>
  <si>
    <t>Serie T= 500 años</t>
  </si>
  <si>
    <t>Resumen de aplicación de regresión potencial</t>
  </si>
  <si>
    <t>Periodo de</t>
  </si>
  <si>
    <t>Término ctte. de</t>
  </si>
  <si>
    <t>Coef. de</t>
  </si>
  <si>
    <t>Retorno (años)</t>
  </si>
  <si>
    <t>regresión (d)</t>
  </si>
  <si>
    <t>Promedio =</t>
  </si>
  <si>
    <r>
      <t xml:space="preserve">En función del cambio de variable realizado, se realiza otra regresión de potencia entre las columnas del periodo de retorno 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y el término constante de regresión </t>
    </r>
    <r>
      <rPr>
        <i/>
        <sz val="10"/>
        <rFont val="Arial"/>
        <family val="2"/>
      </rPr>
      <t>(d)</t>
    </r>
    <r>
      <rPr>
        <sz val="10"/>
        <rFont val="Arial"/>
        <family val="2"/>
      </rPr>
      <t>, para obtener valores de la ecuación:</t>
    </r>
  </si>
  <si>
    <t>Regresión potencial</t>
  </si>
  <si>
    <t>La ecuación de intensidad válida para la cuenca resulta:</t>
  </si>
  <si>
    <t>Donde:</t>
  </si>
  <si>
    <t xml:space="preserve">   *  T</t>
  </si>
  <si>
    <t xml:space="preserve">    </t>
  </si>
  <si>
    <t>I = intensidad de precipitación (mm/hr)</t>
  </si>
  <si>
    <t>T = Periodo de Retorno (años)</t>
  </si>
  <si>
    <t>t</t>
  </si>
  <si>
    <t>t = Tiempo de duración de precipitación (min)</t>
  </si>
  <si>
    <t>Tabla de intensidades - Tiempo de duración</t>
  </si>
  <si>
    <t xml:space="preserve">Frecuencia </t>
  </si>
  <si>
    <t>Duración en minutos</t>
  </si>
  <si>
    <t>años</t>
  </si>
  <si>
    <t>K, m, n =</t>
  </si>
  <si>
    <t>n =</t>
  </si>
  <si>
    <t>regresión [ n ]</t>
  </si>
  <si>
    <t>Ln (K) =</t>
  </si>
  <si>
    <t>K =</t>
  </si>
  <si>
    <t>m =</t>
  </si>
  <si>
    <t>Termino constante de regresión (K) =</t>
  </si>
  <si>
    <t xml:space="preserve">               Coef. de regresión (m)  =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</si>
</sst>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&quot; año&quot;"/>
    <numFmt numFmtId="173" formatCode="0&quot; años&quot;"/>
    <numFmt numFmtId="174" formatCode="0&quot; hr&quot;"/>
    <numFmt numFmtId="175" formatCode="0.0000"/>
    <numFmt numFmtId="176" formatCode="0.000000"/>
    <numFmt numFmtId="177" formatCode="0.00000"/>
    <numFmt numFmtId="178" formatCode="0.000"/>
    <numFmt numFmtId="179" formatCode="0.00000000000"/>
    <numFmt numFmtId="180" formatCode="_([$€]* #,##0.00_);_([$€]* \(#,##0.00\);_([$€]* &quot;-&quot;??_);_(@_)"/>
    <numFmt numFmtId="181" formatCode="0.000000000"/>
    <numFmt numFmtId="182" formatCode="#,##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vertAlign val="superscript"/>
      <sz val="11"/>
      <color indexed="8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Arial"/>
      <family val="2"/>
    </font>
    <font>
      <sz val="8.25"/>
      <color indexed="8"/>
      <name val="Arial"/>
      <family val="2"/>
    </font>
    <font>
      <sz val="9.25"/>
      <color indexed="8"/>
      <name val="Arial"/>
      <family val="2"/>
    </font>
    <font>
      <vertAlign val="superscript"/>
      <sz val="9.25"/>
      <color indexed="8"/>
      <name val="Arial"/>
      <family val="2"/>
    </font>
    <font>
      <sz val="10.5"/>
      <color indexed="8"/>
      <name val="Arial"/>
      <family val="2"/>
    </font>
    <font>
      <sz val="6.75"/>
      <color indexed="8"/>
      <name val="Arial"/>
      <family val="2"/>
    </font>
    <font>
      <vertAlign val="superscript"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i/>
      <sz val="10.75"/>
      <color indexed="8"/>
      <name val="Arial"/>
      <family val="2"/>
    </font>
    <font>
      <b/>
      <i/>
      <sz val="11"/>
      <color indexed="8"/>
      <name val="Arial"/>
      <family val="2"/>
    </font>
    <font>
      <b/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/>
      <top/>
      <bottom style="double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80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/>
    </xf>
    <xf numFmtId="174" fontId="3" fillId="33" borderId="13" xfId="0" applyNumberFormat="1" applyFont="1" applyFill="1" applyBorder="1" applyAlignment="1">
      <alignment horizontal="center" vertical="center"/>
    </xf>
    <xf numFmtId="174" fontId="3" fillId="33" borderId="14" xfId="0" applyNumberFormat="1" applyFont="1" applyFill="1" applyBorder="1" applyAlignment="1">
      <alignment horizontal="center" vertical="center"/>
    </xf>
    <xf numFmtId="173" fontId="5" fillId="33" borderId="15" xfId="0" applyNumberFormat="1" applyFont="1" applyFill="1" applyBorder="1" applyAlignment="1">
      <alignment horizontal="center" vertical="center"/>
    </xf>
    <xf numFmtId="173" fontId="5" fillId="33" borderId="16" xfId="0" applyNumberFormat="1" applyFont="1" applyFill="1" applyBorder="1" applyAlignment="1">
      <alignment horizontal="center" vertical="center"/>
    </xf>
    <xf numFmtId="173" fontId="5" fillId="33" borderId="17" xfId="0" applyNumberFormat="1" applyFont="1" applyFill="1" applyBorder="1" applyAlignment="1">
      <alignment horizontal="center" vertical="center"/>
    </xf>
    <xf numFmtId="175" fontId="0" fillId="2" borderId="18" xfId="0" applyNumberFormat="1" applyFill="1" applyBorder="1" applyAlignment="1">
      <alignment horizontal="center" vertical="center"/>
    </xf>
    <xf numFmtId="175" fontId="0" fillId="2" borderId="19" xfId="0" applyNumberFormat="1" applyFill="1" applyBorder="1" applyAlignment="1">
      <alignment horizontal="center" vertical="center"/>
    </xf>
    <xf numFmtId="175" fontId="0" fillId="2" borderId="20" xfId="0" applyNumberFormat="1" applyFill="1" applyBorder="1" applyAlignment="1">
      <alignment horizontal="center" vertical="center"/>
    </xf>
    <xf numFmtId="175" fontId="0" fillId="2" borderId="21" xfId="0" applyNumberFormat="1" applyFill="1" applyBorder="1" applyAlignment="1">
      <alignment horizontal="center" vertical="center"/>
    </xf>
    <xf numFmtId="175" fontId="0" fillId="2" borderId="22" xfId="0" applyNumberFormat="1" applyFill="1" applyBorder="1" applyAlignment="1">
      <alignment horizontal="center" vertical="center"/>
    </xf>
    <xf numFmtId="175" fontId="0" fillId="2" borderId="23" xfId="0" applyNumberFormat="1" applyFill="1" applyBorder="1" applyAlignment="1">
      <alignment horizontal="center" vertical="center"/>
    </xf>
    <xf numFmtId="175" fontId="0" fillId="2" borderId="17" xfId="0" applyNumberFormat="1" applyFill="1" applyBorder="1" applyAlignment="1">
      <alignment horizontal="center" vertical="center"/>
    </xf>
    <xf numFmtId="175" fontId="0" fillId="2" borderId="15" xfId="0" applyNumberFormat="1" applyFill="1" applyBorder="1" applyAlignment="1">
      <alignment horizontal="center" vertical="center"/>
    </xf>
    <xf numFmtId="175" fontId="0" fillId="2" borderId="16" xfId="0" applyNumberForma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5" fontId="0" fillId="0" borderId="0" xfId="0" applyNumberFormat="1" applyBorder="1" applyAlignment="1">
      <alignment horizontal="center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5" fontId="0" fillId="35" borderId="18" xfId="0" applyNumberFormat="1" applyFill="1" applyBorder="1" applyAlignment="1">
      <alignment horizontal="center" vertical="center"/>
    </xf>
    <xf numFmtId="175" fontId="0" fillId="35" borderId="19" xfId="0" applyNumberFormat="1" applyFill="1" applyBorder="1" applyAlignment="1">
      <alignment horizontal="center" vertical="center"/>
    </xf>
    <xf numFmtId="175" fontId="0" fillId="35" borderId="20" xfId="0" applyNumberFormat="1" applyFill="1" applyBorder="1" applyAlignment="1">
      <alignment horizontal="center" vertical="center"/>
    </xf>
    <xf numFmtId="175" fontId="0" fillId="35" borderId="21" xfId="0" applyNumberFormat="1" applyFill="1" applyBorder="1" applyAlignment="1">
      <alignment horizontal="center" vertical="center"/>
    </xf>
    <xf numFmtId="175" fontId="0" fillId="35" borderId="22" xfId="0" applyNumberFormat="1" applyFill="1" applyBorder="1" applyAlignment="1">
      <alignment horizontal="center" vertical="center"/>
    </xf>
    <xf numFmtId="175" fontId="0" fillId="35" borderId="23" xfId="0" applyNumberFormat="1" applyFill="1" applyBorder="1" applyAlignment="1">
      <alignment horizontal="center" vertical="center"/>
    </xf>
    <xf numFmtId="175" fontId="0" fillId="35" borderId="17" xfId="0" applyNumberFormat="1" applyFill="1" applyBorder="1" applyAlignment="1">
      <alignment horizontal="center" vertical="center"/>
    </xf>
    <xf numFmtId="175" fontId="0" fillId="35" borderId="15" xfId="0" applyNumberFormat="1" applyFill="1" applyBorder="1" applyAlignment="1">
      <alignment horizontal="center" vertical="center"/>
    </xf>
    <xf numFmtId="175" fontId="0" fillId="35" borderId="16" xfId="0" applyNumberForma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4" fontId="3" fillId="33" borderId="18" xfId="0" applyNumberFormat="1" applyFont="1" applyFill="1" applyBorder="1" applyAlignment="1">
      <alignment horizontal="center" vertical="center"/>
    </xf>
    <xf numFmtId="175" fontId="2" fillId="35" borderId="19" xfId="0" applyNumberFormat="1" applyFont="1" applyFill="1" applyBorder="1" applyAlignment="1">
      <alignment horizontal="center" vertical="center"/>
    </xf>
    <xf numFmtId="175" fontId="2" fillId="35" borderId="20" xfId="0" applyNumberFormat="1" applyFont="1" applyFill="1" applyBorder="1" applyAlignment="1">
      <alignment horizontal="center" vertical="center"/>
    </xf>
    <xf numFmtId="174" fontId="3" fillId="33" borderId="21" xfId="0" applyNumberFormat="1" applyFont="1" applyFill="1" applyBorder="1" applyAlignment="1">
      <alignment horizontal="center" vertical="center"/>
    </xf>
    <xf numFmtId="175" fontId="2" fillId="35" borderId="22" xfId="0" applyNumberFormat="1" applyFont="1" applyFill="1" applyBorder="1" applyAlignment="1">
      <alignment horizontal="center" vertical="center"/>
    </xf>
    <xf numFmtId="175" fontId="2" fillId="35" borderId="23" xfId="0" applyNumberFormat="1" applyFont="1" applyFill="1" applyBorder="1" applyAlignment="1">
      <alignment horizontal="center" vertical="center"/>
    </xf>
    <xf numFmtId="174" fontId="3" fillId="33" borderId="17" xfId="0" applyNumberFormat="1" applyFont="1" applyFill="1" applyBorder="1" applyAlignment="1">
      <alignment horizontal="center" vertical="center"/>
    </xf>
    <xf numFmtId="175" fontId="2" fillId="35" borderId="15" xfId="0" applyNumberFormat="1" applyFont="1" applyFill="1" applyBorder="1" applyAlignment="1">
      <alignment horizontal="center" vertical="center"/>
    </xf>
    <xf numFmtId="175" fontId="2" fillId="35" borderId="16" xfId="0" applyNumberFormat="1" applyFont="1" applyFill="1" applyBorder="1" applyAlignment="1">
      <alignment horizontal="center" vertical="center"/>
    </xf>
    <xf numFmtId="173" fontId="5" fillId="33" borderId="27" xfId="0" applyNumberFormat="1" applyFont="1" applyFill="1" applyBorder="1" applyAlignment="1">
      <alignment horizontal="center" vertical="center"/>
    </xf>
    <xf numFmtId="173" fontId="5" fillId="33" borderId="28" xfId="0" applyNumberFormat="1" applyFont="1" applyFill="1" applyBorder="1" applyAlignment="1">
      <alignment horizontal="center" vertical="center"/>
    </xf>
    <xf numFmtId="173" fontId="5" fillId="33" borderId="29" xfId="0" applyNumberFormat="1" applyFont="1" applyFill="1" applyBorder="1" applyAlignment="1">
      <alignment horizontal="center" vertical="center"/>
    </xf>
    <xf numFmtId="0" fontId="2" fillId="36" borderId="30" xfId="0" applyNumberFormat="1" applyFont="1" applyFill="1" applyBorder="1" applyAlignment="1">
      <alignment horizontal="center" vertical="center"/>
    </xf>
    <xf numFmtId="0" fontId="2" fillId="36" borderId="31" xfId="0" applyNumberFormat="1" applyFont="1" applyFill="1" applyBorder="1" applyAlignment="1">
      <alignment horizontal="center" vertical="center"/>
    </xf>
    <xf numFmtId="0" fontId="2" fillId="36" borderId="32" xfId="0" applyNumberFormat="1" applyFont="1" applyFill="1" applyBorder="1" applyAlignment="1">
      <alignment horizontal="center" vertical="center"/>
    </xf>
    <xf numFmtId="173" fontId="5" fillId="33" borderId="33" xfId="0" applyNumberFormat="1" applyFont="1" applyFill="1" applyBorder="1" applyAlignment="1">
      <alignment horizontal="center" vertical="center"/>
    </xf>
    <xf numFmtId="175" fontId="2" fillId="35" borderId="18" xfId="0" applyNumberFormat="1" applyFont="1" applyFill="1" applyBorder="1" applyAlignment="1">
      <alignment horizontal="center" vertical="center"/>
    </xf>
    <xf numFmtId="175" fontId="2" fillId="35" borderId="21" xfId="0" applyNumberFormat="1" applyFont="1" applyFill="1" applyBorder="1" applyAlignment="1">
      <alignment horizontal="center" vertical="center"/>
    </xf>
    <xf numFmtId="175" fontId="2" fillId="35" borderId="17" xfId="0" applyNumberFormat="1" applyFont="1" applyFill="1" applyBorder="1" applyAlignment="1">
      <alignment horizontal="center" vertic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 vertical="center"/>
    </xf>
    <xf numFmtId="0" fontId="74" fillId="36" borderId="17" xfId="0" applyFont="1" applyFill="1" applyBorder="1" applyAlignment="1">
      <alignment horizontal="center" vertical="center"/>
    </xf>
    <xf numFmtId="0" fontId="74" fillId="36" borderId="15" xfId="0" applyFont="1" applyFill="1" applyBorder="1" applyAlignment="1">
      <alignment horizontal="center" vertical="center"/>
    </xf>
    <xf numFmtId="0" fontId="74" fillId="36" borderId="3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5" fontId="7" fillId="0" borderId="0" xfId="0" applyNumberFormat="1" applyFont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5" fontId="7" fillId="0" borderId="22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175" fontId="3" fillId="36" borderId="19" xfId="0" applyNumberFormat="1" applyFont="1" applyFill="1" applyBorder="1" applyAlignment="1">
      <alignment horizontal="center" vertical="center"/>
    </xf>
    <xf numFmtId="175" fontId="2" fillId="4" borderId="19" xfId="0" applyNumberFormat="1" applyFont="1" applyFill="1" applyBorder="1" applyAlignment="1">
      <alignment horizontal="center" vertical="center"/>
    </xf>
    <xf numFmtId="175" fontId="2" fillId="4" borderId="2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75" fontId="7" fillId="0" borderId="22" xfId="0" applyNumberFormat="1" applyFont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175" fontId="3" fillId="36" borderId="22" xfId="0" applyNumberFormat="1" applyFont="1" applyFill="1" applyBorder="1" applyAlignment="1">
      <alignment horizontal="center" vertical="center"/>
    </xf>
    <xf numFmtId="175" fontId="2" fillId="4" borderId="22" xfId="0" applyNumberFormat="1" applyFont="1" applyFill="1" applyBorder="1" applyAlignment="1">
      <alignment horizontal="center" vertical="center"/>
    </xf>
    <xf numFmtId="175" fontId="2" fillId="4" borderId="23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175" fontId="3" fillId="36" borderId="15" xfId="0" applyNumberFormat="1" applyFont="1" applyFill="1" applyBorder="1" applyAlignment="1">
      <alignment horizontal="center" vertical="center"/>
    </xf>
    <xf numFmtId="175" fontId="2" fillId="4" borderId="15" xfId="0" applyNumberFormat="1" applyFont="1" applyFill="1" applyBorder="1" applyAlignment="1">
      <alignment horizontal="center" vertical="center"/>
    </xf>
    <xf numFmtId="175" fontId="2" fillId="4" borderId="16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175" fontId="2" fillId="33" borderId="37" xfId="0" applyNumberFormat="1" applyFont="1" applyFill="1" applyBorder="1" applyAlignment="1">
      <alignment horizontal="center" vertical="center"/>
    </xf>
    <xf numFmtId="175" fontId="3" fillId="10" borderId="40" xfId="0" applyNumberFormat="1" applyFont="1" applyFill="1" applyBorder="1" applyAlignment="1">
      <alignment horizontal="center" vertical="center"/>
    </xf>
    <xf numFmtId="175" fontId="3" fillId="10" borderId="41" xfId="0" applyNumberFormat="1" applyFont="1" applyFill="1" applyBorder="1" applyAlignment="1">
      <alignment horizontal="center" vertical="center"/>
    </xf>
    <xf numFmtId="178" fontId="10" fillId="25" borderId="42" xfId="0" applyNumberFormat="1" applyFont="1" applyFill="1" applyBorder="1" applyAlignment="1">
      <alignment horizontal="right" vertical="center"/>
    </xf>
    <xf numFmtId="175" fontId="5" fillId="25" borderId="43" xfId="0" applyNumberFormat="1" applyFont="1" applyFill="1" applyBorder="1" applyAlignment="1">
      <alignment horizontal="center" vertical="center"/>
    </xf>
    <xf numFmtId="0" fontId="10" fillId="25" borderId="44" xfId="0" applyFont="1" applyFill="1" applyBorder="1" applyAlignment="1">
      <alignment horizontal="right" vertical="center"/>
    </xf>
    <xf numFmtId="175" fontId="5" fillId="25" borderId="45" xfId="0" applyNumberFormat="1" applyFont="1" applyFill="1" applyBorder="1" applyAlignment="1">
      <alignment horizontal="center" vertical="center"/>
    </xf>
    <xf numFmtId="0" fontId="10" fillId="25" borderId="43" xfId="0" applyFont="1" applyFill="1" applyBorder="1" applyAlignment="1">
      <alignment horizontal="right" vertical="center"/>
    </xf>
    <xf numFmtId="0" fontId="11" fillId="25" borderId="46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75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right" vertical="center"/>
    </xf>
    <xf numFmtId="175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75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75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1" fontId="3" fillId="4" borderId="37" xfId="0" applyNumberFormat="1" applyFont="1" applyFill="1" applyBorder="1" applyAlignment="1">
      <alignment horizontal="center" vertical="center"/>
    </xf>
    <xf numFmtId="175" fontId="3" fillId="4" borderId="37" xfId="0" applyNumberFormat="1" applyFont="1" applyFill="1" applyBorder="1" applyAlignment="1">
      <alignment horizontal="center" vertical="center"/>
    </xf>
    <xf numFmtId="175" fontId="2" fillId="4" borderId="37" xfId="0" applyNumberFormat="1" applyFont="1" applyFill="1" applyBorder="1" applyAlignment="1">
      <alignment horizontal="center" vertical="center"/>
    </xf>
    <xf numFmtId="175" fontId="2" fillId="4" borderId="38" xfId="0" applyNumberFormat="1" applyFont="1" applyFill="1" applyBorder="1" applyAlignment="1">
      <alignment horizontal="center" vertical="center"/>
    </xf>
    <xf numFmtId="1" fontId="8" fillId="0" borderId="22" xfId="0" applyNumberFormat="1" applyFont="1" applyBorder="1" applyAlignment="1">
      <alignment vertical="center"/>
    </xf>
    <xf numFmtId="175" fontId="8" fillId="0" borderId="22" xfId="0" applyNumberFormat="1" applyFont="1" applyBorder="1" applyAlignment="1">
      <alignment vertical="center"/>
    </xf>
    <xf numFmtId="0" fontId="5" fillId="33" borderId="39" xfId="0" applyFont="1" applyFill="1" applyBorder="1" applyAlignment="1">
      <alignment horizontal="center" vertical="center"/>
    </xf>
    <xf numFmtId="1" fontId="3" fillId="4" borderId="40" xfId="0" applyNumberFormat="1" applyFont="1" applyFill="1" applyBorder="1" applyAlignment="1">
      <alignment horizontal="center" vertical="center"/>
    </xf>
    <xf numFmtId="175" fontId="3" fillId="4" borderId="40" xfId="0" applyNumberFormat="1" applyFont="1" applyFill="1" applyBorder="1" applyAlignment="1">
      <alignment horizontal="center" vertical="center"/>
    </xf>
    <xf numFmtId="175" fontId="2" fillId="4" borderId="40" xfId="0" applyNumberFormat="1" applyFont="1" applyFill="1" applyBorder="1" applyAlignment="1">
      <alignment horizontal="center" vertical="center"/>
    </xf>
    <xf numFmtId="175" fontId="2" fillId="4" borderId="41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1" fontId="3" fillId="4" borderId="26" xfId="0" applyNumberFormat="1" applyFont="1" applyFill="1" applyBorder="1" applyAlignment="1">
      <alignment horizontal="center" vertical="center"/>
    </xf>
    <xf numFmtId="175" fontId="3" fillId="4" borderId="26" xfId="0" applyNumberFormat="1" applyFont="1" applyFill="1" applyBorder="1" applyAlignment="1">
      <alignment horizontal="center" vertical="center"/>
    </xf>
    <xf numFmtId="175" fontId="2" fillId="4" borderId="26" xfId="0" applyNumberFormat="1" applyFont="1" applyFill="1" applyBorder="1" applyAlignment="1">
      <alignment horizontal="center" vertical="center"/>
    </xf>
    <xf numFmtId="175" fontId="2" fillId="4" borderId="50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1" fontId="2" fillId="33" borderId="48" xfId="0" applyNumberFormat="1" applyFont="1" applyFill="1" applyBorder="1" applyAlignment="1">
      <alignment horizontal="center" vertical="center"/>
    </xf>
    <xf numFmtId="175" fontId="2" fillId="33" borderId="48" xfId="0" applyNumberFormat="1" applyFont="1" applyFill="1" applyBorder="1" applyAlignment="1">
      <alignment horizontal="center" vertical="center"/>
    </xf>
    <xf numFmtId="175" fontId="3" fillId="10" borderId="48" xfId="0" applyNumberFormat="1" applyFont="1" applyFill="1" applyBorder="1" applyAlignment="1">
      <alignment horizontal="center" vertical="center"/>
    </xf>
    <xf numFmtId="175" fontId="3" fillId="10" borderId="49" xfId="0" applyNumberFormat="1" applyFont="1" applyFill="1" applyBorder="1" applyAlignment="1">
      <alignment horizontal="center" vertical="center"/>
    </xf>
    <xf numFmtId="178" fontId="10" fillId="25" borderId="11" xfId="0" applyNumberFormat="1" applyFont="1" applyFill="1" applyBorder="1" applyAlignment="1">
      <alignment horizontal="right" vertical="center"/>
    </xf>
    <xf numFmtId="175" fontId="5" fillId="25" borderId="51" xfId="0" applyNumberFormat="1" applyFont="1" applyFill="1" applyBorder="1" applyAlignment="1">
      <alignment horizontal="center" vertical="center"/>
    </xf>
    <xf numFmtId="0" fontId="10" fillId="25" borderId="51" xfId="0" applyFont="1" applyFill="1" applyBorder="1" applyAlignment="1">
      <alignment horizontal="right" vertical="center"/>
    </xf>
    <xf numFmtId="0" fontId="2" fillId="25" borderId="52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175" fontId="15" fillId="25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15" fillId="25" borderId="0" xfId="46" applyNumberFormat="1" applyFont="1" applyFill="1" applyAlignment="1">
      <alignment horizontal="right" vertical="center"/>
    </xf>
    <xf numFmtId="181" fontId="2" fillId="0" borderId="0" xfId="46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175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177" fontId="16" fillId="0" borderId="0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3" fillId="33" borderId="58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6" borderId="59" xfId="0" applyFont="1" applyFill="1" applyBorder="1" applyAlignment="1">
      <alignment horizontal="center"/>
    </xf>
    <xf numFmtId="2" fontId="2" fillId="25" borderId="18" xfId="0" applyNumberFormat="1" applyFont="1" applyFill="1" applyBorder="1" applyAlignment="1">
      <alignment horizontal="center"/>
    </xf>
    <xf numFmtId="2" fontId="2" fillId="25" borderId="19" xfId="0" applyNumberFormat="1" applyFont="1" applyFill="1" applyBorder="1" applyAlignment="1">
      <alignment horizontal="center"/>
    </xf>
    <xf numFmtId="2" fontId="2" fillId="25" borderId="20" xfId="0" applyNumberFormat="1" applyFont="1" applyFill="1" applyBorder="1" applyAlignment="1">
      <alignment horizontal="center"/>
    </xf>
    <xf numFmtId="0" fontId="3" fillId="36" borderId="60" xfId="0" applyFont="1" applyFill="1" applyBorder="1" applyAlignment="1">
      <alignment horizontal="center"/>
    </xf>
    <xf numFmtId="2" fontId="2" fillId="25" borderId="21" xfId="0" applyNumberFormat="1" applyFont="1" applyFill="1" applyBorder="1" applyAlignment="1">
      <alignment horizontal="center"/>
    </xf>
    <xf numFmtId="2" fontId="2" fillId="25" borderId="22" xfId="0" applyNumberFormat="1" applyFont="1" applyFill="1" applyBorder="1" applyAlignment="1">
      <alignment horizontal="center"/>
    </xf>
    <xf numFmtId="2" fontId="2" fillId="25" borderId="23" xfId="0" applyNumberFormat="1" applyFont="1" applyFill="1" applyBorder="1" applyAlignment="1">
      <alignment horizontal="center"/>
    </xf>
    <xf numFmtId="0" fontId="3" fillId="36" borderId="61" xfId="0" applyFont="1" applyFill="1" applyBorder="1" applyAlignment="1">
      <alignment horizontal="center"/>
    </xf>
    <xf numFmtId="2" fontId="2" fillId="25" borderId="17" xfId="0" applyNumberFormat="1" applyFont="1" applyFill="1" applyBorder="1" applyAlignment="1">
      <alignment horizontal="center"/>
    </xf>
    <xf numFmtId="2" fontId="2" fillId="25" borderId="15" xfId="0" applyNumberFormat="1" applyFont="1" applyFill="1" applyBorder="1" applyAlignment="1">
      <alignment horizontal="center"/>
    </xf>
    <xf numFmtId="2" fontId="2" fillId="25" borderId="16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75" fillId="37" borderId="18" xfId="0" applyFont="1" applyFill="1" applyBorder="1" applyAlignment="1">
      <alignment horizontal="center" wrapText="1"/>
    </xf>
    <xf numFmtId="0" fontId="75" fillId="37" borderId="19" xfId="0" applyFont="1" applyFill="1" applyBorder="1" applyAlignment="1">
      <alignment horizontal="center" wrapText="1"/>
    </xf>
    <xf numFmtId="0" fontId="75" fillId="37" borderId="30" xfId="0" applyFont="1" applyFill="1" applyBorder="1" applyAlignment="1">
      <alignment horizontal="center" wrapText="1"/>
    </xf>
    <xf numFmtId="0" fontId="75" fillId="37" borderId="17" xfId="0" applyFont="1" applyFill="1" applyBorder="1" applyAlignment="1">
      <alignment horizontal="center" wrapText="1"/>
    </xf>
    <xf numFmtId="0" fontId="75" fillId="37" borderId="15" xfId="0" applyFont="1" applyFill="1" applyBorder="1" applyAlignment="1">
      <alignment horizontal="center" wrapText="1"/>
    </xf>
    <xf numFmtId="0" fontId="75" fillId="37" borderId="32" xfId="0" applyFont="1" applyFill="1" applyBorder="1" applyAlignment="1">
      <alignment horizontal="center" wrapText="1"/>
    </xf>
    <xf numFmtId="0" fontId="76" fillId="37" borderId="18" xfId="0" applyFont="1" applyFill="1" applyBorder="1" applyAlignment="1">
      <alignment horizontal="center" vertical="center"/>
    </xf>
    <xf numFmtId="0" fontId="76" fillId="37" borderId="17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74" fillId="33" borderId="59" xfId="0" applyFont="1" applyFill="1" applyBorder="1" applyAlignment="1">
      <alignment horizontal="center" vertical="center" wrapText="1"/>
    </xf>
    <xf numFmtId="0" fontId="74" fillId="33" borderId="61" xfId="0" applyFont="1" applyFill="1" applyBorder="1" applyAlignment="1">
      <alignment horizontal="center" vertical="center" wrapText="1"/>
    </xf>
    <xf numFmtId="0" fontId="76" fillId="33" borderId="18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0" fontId="76" fillId="33" borderId="30" xfId="0" applyFont="1" applyFill="1" applyBorder="1" applyAlignment="1">
      <alignment horizontal="center" vertical="center" wrapText="1"/>
    </xf>
    <xf numFmtId="0" fontId="75" fillId="37" borderId="10" xfId="0" applyFont="1" applyFill="1" applyBorder="1" applyAlignment="1">
      <alignment horizontal="center" vertical="center" wrapText="1"/>
    </xf>
    <xf numFmtId="0" fontId="75" fillId="37" borderId="67" xfId="0" applyFont="1" applyFill="1" applyBorder="1" applyAlignment="1">
      <alignment horizontal="center" vertical="center" wrapText="1"/>
    </xf>
    <xf numFmtId="0" fontId="75" fillId="37" borderId="68" xfId="0" applyFont="1" applyFill="1" applyBorder="1" applyAlignment="1">
      <alignment horizontal="center" vertical="center" wrapText="1"/>
    </xf>
    <xf numFmtId="0" fontId="75" fillId="37" borderId="11" xfId="0" applyFont="1" applyFill="1" applyBorder="1" applyAlignment="1">
      <alignment horizontal="center" vertical="center" wrapText="1"/>
    </xf>
    <xf numFmtId="0" fontId="75" fillId="37" borderId="51" xfId="0" applyFont="1" applyFill="1" applyBorder="1" applyAlignment="1">
      <alignment horizontal="center" vertical="center" wrapText="1"/>
    </xf>
    <xf numFmtId="0" fontId="75" fillId="37" borderId="5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" fontId="3" fillId="33" borderId="70" xfId="0" applyNumberFormat="1" applyFont="1" applyFill="1" applyBorder="1" applyAlignment="1">
      <alignment horizontal="center" vertical="center"/>
    </xf>
    <xf numFmtId="179" fontId="2" fillId="4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4" borderId="70" xfId="0" applyNumberFormat="1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176" fontId="16" fillId="0" borderId="54" xfId="0" applyNumberFormat="1" applyFont="1" applyBorder="1" applyAlignment="1">
      <alignment horizontal="center" vertical="center"/>
    </xf>
    <xf numFmtId="176" fontId="16" fillId="0" borderId="76" xfId="0" applyNumberFormat="1" applyFont="1" applyBorder="1" applyAlignment="1">
      <alignment horizontal="center" vertical="center"/>
    </xf>
    <xf numFmtId="0" fontId="17" fillId="0" borderId="77" xfId="0" applyFont="1" applyBorder="1" applyAlignment="1">
      <alignment horizontal="right" vertical="center"/>
    </xf>
    <xf numFmtId="0" fontId="16" fillId="0" borderId="78" xfId="0" applyFont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000000"/>
                </a:solidFill>
              </a:rPr>
              <a:t>Regresión T= 2 años</a:t>
            </a:r>
          </a:p>
        </c:rich>
      </c:tx>
      <c:layout>
        <c:manualLayout>
          <c:xMode val="factor"/>
          <c:yMode val="factor"/>
          <c:x val="-0.023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9475"/>
          <c:w val="0.878"/>
          <c:h val="0.53325"/>
        </c:manualLayout>
      </c:layout>
      <c:scatterChart>
        <c:scatterStyle val="smoothMarker"/>
        <c:varyColors val="0"/>
        <c:ser>
          <c:idx val="0"/>
          <c:order val="0"/>
          <c:tx>
            <c:v>I Vs. t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'Regresiones I-D-T'!$C$16:$C$25</c:f>
              <c:numCache/>
            </c:numRef>
          </c:xVal>
          <c:yVal>
            <c:numRef>
              <c:f>'Regresiones I-D-T'!$D$16:$D$25</c:f>
              <c:numCache/>
            </c:numRef>
          </c:yVal>
          <c:smooth val="1"/>
        </c:ser>
        <c:axId val="55310549"/>
        <c:axId val="28032894"/>
      </c:scatterChart>
      <c:valAx>
        <c:axId val="55310549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Duración (min)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32894"/>
        <c:crosses val="autoZero"/>
        <c:crossBetween val="midCat"/>
        <c:dispUnits/>
        <c:majorUnit val="200"/>
      </c:valAx>
      <c:valAx>
        <c:axId val="2803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Intensidad (mm/hr)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10549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"/>
          <c:y val="0.8545"/>
          <c:w val="0.51075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000000"/>
                </a:solidFill>
              </a:rPr>
              <a:t>Regresión T= 5 años</a:t>
            </a:r>
          </a:p>
        </c:rich>
      </c:tx>
      <c:layout>
        <c:manualLayout>
          <c:xMode val="factor"/>
          <c:yMode val="factor"/>
          <c:x val="-0.019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"/>
          <c:y val="0.1905"/>
          <c:w val="0.8765"/>
          <c:h val="0.53525"/>
        </c:manualLayout>
      </c:layout>
      <c:scatterChart>
        <c:scatterStyle val="smoothMarker"/>
        <c:varyColors val="0"/>
        <c:ser>
          <c:idx val="0"/>
          <c:order val="0"/>
          <c:tx>
            <c:v>I vs T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'Regresiones I-D-T'!$C$32:$C$41</c:f>
              <c:numCache/>
            </c:numRef>
          </c:xVal>
          <c:yVal>
            <c:numRef>
              <c:f>'Regresiones I-D-T'!$D$32:$D$41</c:f>
              <c:numCache/>
            </c:numRef>
          </c:yVal>
          <c:smooth val="1"/>
        </c:ser>
        <c:axId val="50969455"/>
        <c:axId val="56071912"/>
      </c:scatterChart>
      <c:valAx>
        <c:axId val="50969455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Duración (min)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71912"/>
        <c:crosses val="autoZero"/>
        <c:crossBetween val="midCat"/>
        <c:dispUnits/>
        <c:majorUnit val="200"/>
      </c:valAx>
      <c:valAx>
        <c:axId val="56071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Intensidad (mm/hr)</a:t>
                </a:r>
              </a:p>
            </c:rich>
          </c:tx>
          <c:layout>
            <c:manualLayout>
              <c:xMode val="factor"/>
              <c:yMode val="factor"/>
              <c:x val="-0.011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69455"/>
        <c:crosses val="autoZero"/>
        <c:crossBetween val="midCat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575"/>
          <c:y val="0.862"/>
          <c:w val="0.50975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000000"/>
                </a:solidFill>
              </a:rPr>
              <a:t>Regresión T= 10 años</a:t>
            </a:r>
          </a:p>
        </c:rich>
      </c:tx>
      <c:layout>
        <c:manualLayout>
          <c:xMode val="factor"/>
          <c:yMode val="factor"/>
          <c:x val="-0.021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895"/>
          <c:w val="0.87825"/>
          <c:h val="0.53725"/>
        </c:manualLayout>
      </c:layout>
      <c:scatterChart>
        <c:scatterStyle val="smoothMarker"/>
        <c:varyColors val="0"/>
        <c:ser>
          <c:idx val="0"/>
          <c:order val="0"/>
          <c:tx>
            <c:v>I vs T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'Regresiones I-D-T'!$C$48:$C$57</c:f>
              <c:numCache/>
            </c:numRef>
          </c:xVal>
          <c:yVal>
            <c:numRef>
              <c:f>'Regresiones I-D-T'!$D$48:$D$57</c:f>
              <c:numCache/>
            </c:numRef>
          </c:yVal>
          <c:smooth val="1"/>
        </c:ser>
        <c:axId val="34885161"/>
        <c:axId val="45530994"/>
      </c:scatterChart>
      <c:valAx>
        <c:axId val="34885161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Duración (min)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30994"/>
        <c:crosses val="autoZero"/>
        <c:crossBetween val="midCat"/>
        <c:dispUnits/>
        <c:majorUnit val="200"/>
      </c:valAx>
      <c:valAx>
        <c:axId val="45530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Intensidad (mm/hr)</a:t>
                </a:r>
              </a:p>
            </c:rich>
          </c:tx>
          <c:layout>
            <c:manualLayout>
              <c:xMode val="factor"/>
              <c:yMode val="factor"/>
              <c:x val="-0.011"/>
              <c:y val="0.0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85161"/>
        <c:crosses val="autoZero"/>
        <c:crossBetween val="midCat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775"/>
          <c:y val="0.85875"/>
          <c:w val="0.505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000000"/>
                </a:solidFill>
              </a:rPr>
              <a:t>Regresión T= 25 años</a:t>
            </a:r>
          </a:p>
        </c:rich>
      </c:tx>
      <c:layout>
        <c:manualLayout>
          <c:xMode val="factor"/>
          <c:yMode val="factor"/>
          <c:x val="-0.021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"/>
          <c:y val="0.1915"/>
          <c:w val="0.87675"/>
          <c:h val="0.54225"/>
        </c:manualLayout>
      </c:layout>
      <c:scatterChart>
        <c:scatterStyle val="smoothMarker"/>
        <c:varyColors val="0"/>
        <c:ser>
          <c:idx val="0"/>
          <c:order val="0"/>
          <c:tx>
            <c:v>I vs T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'Regresiones I-D-T'!$C$63:$C$72</c:f>
              <c:numCache/>
            </c:numRef>
          </c:xVal>
          <c:yVal>
            <c:numRef>
              <c:f>'Regresiones I-D-T'!$D$63:$D$72</c:f>
              <c:numCache/>
            </c:numRef>
          </c:yVal>
          <c:smooth val="1"/>
        </c:ser>
        <c:axId val="7125763"/>
        <c:axId val="64131868"/>
      </c:scatterChart>
      <c:valAx>
        <c:axId val="7125763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Duración (min)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31868"/>
        <c:crosses val="autoZero"/>
        <c:crossBetween val="midCat"/>
        <c:dispUnits/>
        <c:majorUnit val="200"/>
        <c:minorUnit val="10"/>
      </c:valAx>
      <c:valAx>
        <c:axId val="64131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Intensidad (mm/hr)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25763"/>
        <c:crosses val="autoZero"/>
        <c:crossBetween val="midCat"/>
        <c:dispUnits/>
        <c:majorUnit val="4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85775"/>
          <c:w val="0.506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Regresión T= 50 años</a:t>
            </a:r>
          </a:p>
        </c:rich>
      </c:tx>
      <c:layout>
        <c:manualLayout>
          <c:xMode val="factor"/>
          <c:yMode val="factor"/>
          <c:x val="-0.023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905"/>
          <c:w val="0.8815"/>
          <c:h val="0.54475"/>
        </c:manualLayout>
      </c:layout>
      <c:scatterChart>
        <c:scatterStyle val="smoothMarker"/>
        <c:varyColors val="0"/>
        <c:ser>
          <c:idx val="0"/>
          <c:order val="0"/>
          <c:tx>
            <c:v>I vs T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'Regresiones I-D-T'!$C$78:$C$87</c:f>
              <c:numCache/>
            </c:numRef>
          </c:xVal>
          <c:yVal>
            <c:numRef>
              <c:f>'Regresiones I-D-T'!$D$78:$D$87</c:f>
              <c:numCache/>
            </c:numRef>
          </c:yVal>
          <c:smooth val="1"/>
        </c:ser>
        <c:axId val="40315901"/>
        <c:axId val="27298790"/>
      </c:scatterChart>
      <c:valAx>
        <c:axId val="40315901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Duración (min)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98790"/>
        <c:crosses val="autoZero"/>
        <c:crossBetween val="midCat"/>
        <c:dispUnits/>
        <c:majorUnit val="200"/>
      </c:valAx>
      <c:valAx>
        <c:axId val="2729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Intensidad (mm/hr)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15901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8565"/>
          <c:w val="0.506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Regresión T= 100 años</a:t>
            </a:r>
          </a:p>
        </c:rich>
      </c:tx>
      <c:layout>
        <c:manualLayout>
          <c:xMode val="factor"/>
          <c:yMode val="factor"/>
          <c:x val="-0.023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895"/>
          <c:w val="0.87975"/>
          <c:h val="0.548"/>
        </c:manualLayout>
      </c:layout>
      <c:scatterChart>
        <c:scatterStyle val="smoothMarker"/>
        <c:varyColors val="0"/>
        <c:ser>
          <c:idx val="0"/>
          <c:order val="0"/>
          <c:tx>
            <c:v>I vs T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'Regresiones I-D-T'!$C$93:$C$102</c:f>
              <c:numCache/>
            </c:numRef>
          </c:xVal>
          <c:yVal>
            <c:numRef>
              <c:f>'Regresiones I-D-T'!$D$93:$D$102</c:f>
              <c:numCache/>
            </c:numRef>
          </c:yVal>
          <c:smooth val="1"/>
        </c:ser>
        <c:axId val="44362519"/>
        <c:axId val="63718352"/>
      </c:scatterChart>
      <c:valAx>
        <c:axId val="44362519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Duración (min)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18352"/>
        <c:crosses val="autoZero"/>
        <c:crossBetween val="midCat"/>
        <c:dispUnits/>
        <c:majorUnit val="200"/>
      </c:valAx>
      <c:valAx>
        <c:axId val="63718352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Intensidad (mm/hr)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62519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85875"/>
          <c:w val="0.5042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Regresión T= 500 años</a:t>
            </a:r>
          </a:p>
        </c:rich>
      </c:tx>
      <c:layout>
        <c:manualLayout>
          <c:xMode val="factor"/>
          <c:yMode val="factor"/>
          <c:x val="-0.013"/>
          <c:y val="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8925"/>
          <c:w val="0.88025"/>
          <c:h val="0.54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'Regresiones I-D-T'!$C$108:$C$117</c:f>
              <c:numCache/>
            </c:numRef>
          </c:xVal>
          <c:yVal>
            <c:numRef>
              <c:f>'Regresiones I-D-T'!$D$108:$D$117</c:f>
              <c:numCache/>
            </c:numRef>
          </c:yVal>
          <c:smooth val="1"/>
        </c:ser>
        <c:axId val="36594257"/>
        <c:axId val="60912858"/>
      </c:scatterChart>
      <c:valAx>
        <c:axId val="36594257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Duración (min)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12858"/>
        <c:crosses val="autoZero"/>
        <c:crossBetween val="midCat"/>
        <c:dispUnits/>
        <c:majorUnit val="200"/>
      </c:valAx>
      <c:valAx>
        <c:axId val="6091285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Intensidad (mm/hr)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94257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15"/>
          <c:y val="0.85825"/>
          <c:w val="0.5022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1875"/>
          <c:w val="0.88075"/>
          <c:h val="0.5505"/>
        </c:manualLayout>
      </c:layout>
      <c:scatterChart>
        <c:scatterStyle val="smoothMarker"/>
        <c:varyColors val="0"/>
        <c:ser>
          <c:idx val="0"/>
          <c:order val="0"/>
          <c:tx>
            <c:v>d Vs. T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'Cte. Regresión Cuenca'!$E$21:$E$27</c:f>
              <c:numCache/>
            </c:numRef>
          </c:xVal>
          <c:yVal>
            <c:numRef>
              <c:f>'Cte. Regresión Cuenca'!$F$21:$F$27</c:f>
              <c:numCache/>
            </c:numRef>
          </c:yVal>
          <c:smooth val="1"/>
        </c:ser>
        <c:axId val="11344811"/>
        <c:axId val="34994436"/>
      </c:scatterChart>
      <c:valAx>
        <c:axId val="11344811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Período de Retorno (años)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994436"/>
        <c:crosses val="autoZero"/>
        <c:crossBetween val="midCat"/>
        <c:dispUnits/>
        <c:majorUnit val="50"/>
      </c:valAx>
      <c:valAx>
        <c:axId val="34994436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Constante de Regresión d</a:t>
                </a:r>
              </a:p>
            </c:rich>
          </c:tx>
          <c:layout>
            <c:manualLayout>
              <c:xMode val="factor"/>
              <c:yMode val="factor"/>
              <c:x val="-0.015"/>
              <c:y val="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344811"/>
        <c:crosses val="autoZero"/>
        <c:crossBetween val="midCat"/>
        <c:dispUnits/>
        <c:minorUnit val="1.1988250892570749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8605"/>
          <c:w val="0.53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Curvas IDF de la cuenca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"/>
          <c:y val="0.089"/>
          <c:w val="0.88425"/>
          <c:h val="0.71675"/>
        </c:manualLayout>
      </c:layout>
      <c:scatterChart>
        <c:scatterStyle val="smoothMarker"/>
        <c:varyColors val="0"/>
        <c:ser>
          <c:idx val="1"/>
          <c:order val="0"/>
          <c:tx>
            <c:v>T2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'Curvas IDF Cuenca'!$C$12:$N$12</c:f>
              <c:numCache/>
            </c:numRef>
          </c:xVal>
          <c:yVal>
            <c:numRef>
              <c:f>'Curvas IDF Cuenca'!$C$13:$N$13</c:f>
              <c:numCache/>
            </c:numRef>
          </c:yVal>
          <c:smooth val="1"/>
        </c:ser>
        <c:ser>
          <c:idx val="0"/>
          <c:order val="1"/>
          <c:tx>
            <c:v>T5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'Curvas IDF Cuenca'!$C$12:$N$12</c:f>
              <c:numCache/>
            </c:numRef>
          </c:xVal>
          <c:yVal>
            <c:numRef>
              <c:f>'Curvas IDF Cuenca'!$C$14:$N$14</c:f>
              <c:numCache/>
            </c:numRef>
          </c:yVal>
          <c:smooth val="1"/>
        </c:ser>
        <c:ser>
          <c:idx val="2"/>
          <c:order val="2"/>
          <c:tx>
            <c:v>T10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'Curvas IDF Cuenca'!$C$12:$N$12</c:f>
              <c:numCache/>
            </c:numRef>
          </c:xVal>
          <c:yVal>
            <c:numRef>
              <c:f>'Curvas IDF Cuenca'!$C$15:$N$15</c:f>
              <c:numCache/>
            </c:numRef>
          </c:yVal>
          <c:smooth val="1"/>
        </c:ser>
        <c:ser>
          <c:idx val="3"/>
          <c:order val="3"/>
          <c:tx>
            <c:v>T25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'Curvas IDF Cuenca'!$C$12:$N$12</c:f>
              <c:numCache/>
            </c:numRef>
          </c:xVal>
          <c:yVal>
            <c:numRef>
              <c:f>'Curvas IDF Cuenca'!$C$16:$N$16</c:f>
              <c:numCache/>
            </c:numRef>
          </c:yVal>
          <c:smooth val="1"/>
        </c:ser>
        <c:ser>
          <c:idx val="4"/>
          <c:order val="4"/>
          <c:tx>
            <c:v>T50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'Curvas IDF Cuenca'!$C$12:$N$12</c:f>
              <c:numCache/>
            </c:numRef>
          </c:xVal>
          <c:yVal>
            <c:numRef>
              <c:f>'Curvas IDF Cuenca'!$C$17:$N$17</c:f>
              <c:numCache/>
            </c:numRef>
          </c:yVal>
          <c:smooth val="1"/>
        </c:ser>
        <c:ser>
          <c:idx val="5"/>
          <c:order val="5"/>
          <c:tx>
            <c:v>T100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'Curvas IDF Cuenca'!$C$12:$N$12</c:f>
              <c:numCache/>
            </c:numRef>
          </c:xVal>
          <c:yVal>
            <c:numRef>
              <c:f>'Curvas IDF Cuenca'!$C$18:$N$18</c:f>
              <c:numCache/>
            </c:numRef>
          </c:yVal>
          <c:smooth val="1"/>
        </c:ser>
        <c:ser>
          <c:idx val="6"/>
          <c:order val="6"/>
          <c:tx>
            <c:v>T500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'Curvas IDF Cuenca'!$C$12:$N$12</c:f>
              <c:numCache/>
            </c:numRef>
          </c:xVal>
          <c:yVal>
            <c:numRef>
              <c:f>'Curvas IDF Cuenca'!$C$19:$N$19</c:f>
              <c:numCache/>
            </c:numRef>
          </c:yVal>
          <c:smooth val="1"/>
        </c:ser>
        <c:axId val="46514469"/>
        <c:axId val="15977038"/>
      </c:scatterChart>
      <c:valAx>
        <c:axId val="4651446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TIEMPO DE DURACION (min)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77038"/>
        <c:crosses val="autoZero"/>
        <c:crossBetween val="midCat"/>
        <c:dispUnits/>
        <c:majorUnit val="5"/>
      </c:valAx>
      <c:valAx>
        <c:axId val="1597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INTENSIDAD (mm/h)</a:t>
                </a:r>
              </a:p>
            </c:rich>
          </c:tx>
          <c:layout>
            <c:manualLayout>
              <c:xMode val="factor"/>
              <c:yMode val="factor"/>
              <c:x val="-0.01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14469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http://www.hidrojing.com/obtener-curvas-idf-parte-ii/" TargetMode="External" /><Relationship Id="rId3" Type="http://schemas.openxmlformats.org/officeDocument/2006/relationships/hyperlink" Target="http://www.hidrojing.com/obtener-curvas-idf-parte-ii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2.png" /><Relationship Id="rId3" Type="http://schemas.openxmlformats.org/officeDocument/2006/relationships/hyperlink" Target="http://www.hidrojing.com/obtener-curvas-idf-parte-ii/" TargetMode="External" /><Relationship Id="rId4" Type="http://schemas.openxmlformats.org/officeDocument/2006/relationships/hyperlink" Target="http://www.hidrojing.com/obtener-curvas-idf-parte-ii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2.png" /><Relationship Id="rId3" Type="http://schemas.openxmlformats.org/officeDocument/2006/relationships/hyperlink" Target="http://www.hidrojing.com/obtener-curvas-idf-parte-iii-y-ultima/" TargetMode="External" /><Relationship Id="rId4" Type="http://schemas.openxmlformats.org/officeDocument/2006/relationships/hyperlink" Target="http://www.hidrojing.com/obtener-curvas-idf-parte-iii-y-ultima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12</xdr:col>
      <xdr:colOff>657225</xdr:colOff>
      <xdr:row>3</xdr:row>
      <xdr:rowOff>133350</xdr:rowOff>
    </xdr:to>
    <xdr:pic>
      <xdr:nvPicPr>
        <xdr:cNvPr id="1" name="Imagen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00025"/>
          <a:ext cx="1419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66675</xdr:rowOff>
    </xdr:from>
    <xdr:to>
      <xdr:col>2</xdr:col>
      <xdr:colOff>523875</xdr:colOff>
      <xdr:row>3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57175"/>
          <a:ext cx="12763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657225</xdr:colOff>
      <xdr:row>4</xdr:row>
      <xdr:rowOff>190500</xdr:rowOff>
    </xdr:to>
    <xdr:pic>
      <xdr:nvPicPr>
        <xdr:cNvPr id="2" name="Imagen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190500"/>
          <a:ext cx="1419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13</xdr:row>
      <xdr:rowOff>19050</xdr:rowOff>
    </xdr:from>
    <xdr:to>
      <xdr:col>15</xdr:col>
      <xdr:colOff>9525</xdr:colOff>
      <xdr:row>26</xdr:row>
      <xdr:rowOff>142875</xdr:rowOff>
    </xdr:to>
    <xdr:graphicFrame>
      <xdr:nvGraphicFramePr>
        <xdr:cNvPr id="1" name="Chart 108"/>
        <xdr:cNvGraphicFramePr/>
      </xdr:nvGraphicFramePr>
      <xdr:xfrm>
        <a:off x="6934200" y="2505075"/>
        <a:ext cx="45624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29</xdr:row>
      <xdr:rowOff>38100</xdr:rowOff>
    </xdr:from>
    <xdr:to>
      <xdr:col>14</xdr:col>
      <xdr:colOff>733425</xdr:colOff>
      <xdr:row>42</xdr:row>
      <xdr:rowOff>161925</xdr:rowOff>
    </xdr:to>
    <xdr:graphicFrame>
      <xdr:nvGraphicFramePr>
        <xdr:cNvPr id="2" name="Chart 109"/>
        <xdr:cNvGraphicFramePr/>
      </xdr:nvGraphicFramePr>
      <xdr:xfrm>
        <a:off x="6962775" y="5629275"/>
        <a:ext cx="44958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45</xdr:row>
      <xdr:rowOff>28575</xdr:rowOff>
    </xdr:from>
    <xdr:to>
      <xdr:col>14</xdr:col>
      <xdr:colOff>752475</xdr:colOff>
      <xdr:row>58</xdr:row>
      <xdr:rowOff>161925</xdr:rowOff>
    </xdr:to>
    <xdr:graphicFrame>
      <xdr:nvGraphicFramePr>
        <xdr:cNvPr id="3" name="Chart 110"/>
        <xdr:cNvGraphicFramePr/>
      </xdr:nvGraphicFramePr>
      <xdr:xfrm>
        <a:off x="6943725" y="8724900"/>
        <a:ext cx="45339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60</xdr:row>
      <xdr:rowOff>19050</xdr:rowOff>
    </xdr:from>
    <xdr:to>
      <xdr:col>14</xdr:col>
      <xdr:colOff>752475</xdr:colOff>
      <xdr:row>73</xdr:row>
      <xdr:rowOff>133350</xdr:rowOff>
    </xdr:to>
    <xdr:graphicFrame>
      <xdr:nvGraphicFramePr>
        <xdr:cNvPr id="4" name="Chart 111"/>
        <xdr:cNvGraphicFramePr/>
      </xdr:nvGraphicFramePr>
      <xdr:xfrm>
        <a:off x="6972300" y="11630025"/>
        <a:ext cx="45053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38100</xdr:colOff>
      <xdr:row>75</xdr:row>
      <xdr:rowOff>28575</xdr:rowOff>
    </xdr:from>
    <xdr:to>
      <xdr:col>14</xdr:col>
      <xdr:colOff>733425</xdr:colOff>
      <xdr:row>88</xdr:row>
      <xdr:rowOff>123825</xdr:rowOff>
    </xdr:to>
    <xdr:graphicFrame>
      <xdr:nvGraphicFramePr>
        <xdr:cNvPr id="5" name="Chart 112"/>
        <xdr:cNvGraphicFramePr/>
      </xdr:nvGraphicFramePr>
      <xdr:xfrm>
        <a:off x="6953250" y="14554200"/>
        <a:ext cx="450532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38100</xdr:colOff>
      <xdr:row>90</xdr:row>
      <xdr:rowOff>38100</xdr:rowOff>
    </xdr:from>
    <xdr:to>
      <xdr:col>14</xdr:col>
      <xdr:colOff>752475</xdr:colOff>
      <xdr:row>103</xdr:row>
      <xdr:rowOff>171450</xdr:rowOff>
    </xdr:to>
    <xdr:graphicFrame>
      <xdr:nvGraphicFramePr>
        <xdr:cNvPr id="6" name="Chart 114"/>
        <xdr:cNvGraphicFramePr/>
      </xdr:nvGraphicFramePr>
      <xdr:xfrm>
        <a:off x="6953250" y="17478375"/>
        <a:ext cx="4524375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47625</xdr:colOff>
      <xdr:row>105</xdr:row>
      <xdr:rowOff>57150</xdr:rowOff>
    </xdr:from>
    <xdr:to>
      <xdr:col>14</xdr:col>
      <xdr:colOff>742950</xdr:colOff>
      <xdr:row>118</xdr:row>
      <xdr:rowOff>180975</xdr:rowOff>
    </xdr:to>
    <xdr:graphicFrame>
      <xdr:nvGraphicFramePr>
        <xdr:cNvPr id="7" name="Chart 114"/>
        <xdr:cNvGraphicFramePr/>
      </xdr:nvGraphicFramePr>
      <xdr:xfrm>
        <a:off x="6962775" y="20412075"/>
        <a:ext cx="4505325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16</xdr:row>
      <xdr:rowOff>114300</xdr:rowOff>
    </xdr:from>
    <xdr:to>
      <xdr:col>17</xdr:col>
      <xdr:colOff>581025</xdr:colOff>
      <xdr:row>30</xdr:row>
      <xdr:rowOff>0</xdr:rowOff>
    </xdr:to>
    <xdr:graphicFrame>
      <xdr:nvGraphicFramePr>
        <xdr:cNvPr id="1" name="Chart 115"/>
        <xdr:cNvGraphicFramePr/>
      </xdr:nvGraphicFramePr>
      <xdr:xfrm>
        <a:off x="8963025" y="3400425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</xdr:rowOff>
    </xdr:from>
    <xdr:to>
      <xdr:col>7</xdr:col>
      <xdr:colOff>561975</xdr:colOff>
      <xdr:row>5</xdr:row>
      <xdr:rowOff>9525</xdr:rowOff>
    </xdr:to>
    <xdr:sp>
      <xdr:nvSpPr>
        <xdr:cNvPr id="1" name="Line 13"/>
        <xdr:cNvSpPr>
          <a:spLocks/>
        </xdr:cNvSpPr>
      </xdr:nvSpPr>
      <xdr:spPr>
        <a:xfrm flipV="1">
          <a:off x="3838575" y="981075"/>
          <a:ext cx="2057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19050</xdr:rowOff>
    </xdr:from>
    <xdr:to>
      <xdr:col>13</xdr:col>
      <xdr:colOff>762000</xdr:colOff>
      <xdr:row>51</xdr:row>
      <xdr:rowOff>66675</xdr:rowOff>
    </xdr:to>
    <xdr:graphicFrame>
      <xdr:nvGraphicFramePr>
        <xdr:cNvPr id="2" name="Chart 91"/>
        <xdr:cNvGraphicFramePr/>
      </xdr:nvGraphicFramePr>
      <xdr:xfrm>
        <a:off x="1533525" y="3914775"/>
        <a:ext cx="91344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28575</xdr:colOff>
      <xdr:row>1</xdr:row>
      <xdr:rowOff>28575</xdr:rowOff>
    </xdr:from>
    <xdr:to>
      <xdr:col>16</xdr:col>
      <xdr:colOff>742950</xdr:colOff>
      <xdr:row>5</xdr:row>
      <xdr:rowOff>47625</xdr:rowOff>
    </xdr:to>
    <xdr:pic>
      <xdr:nvPicPr>
        <xdr:cNvPr id="3" name="Imagen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219075"/>
          <a:ext cx="1476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rva%20IDF%20de%20cuen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s Pluviómetro"/>
      <sheetName val="Precip. Máx. Probable"/>
      <sheetName val="Tabla Pd"/>
      <sheetName val="Tabla I"/>
      <sheetName val="Regresiones I-D-T"/>
      <sheetName val="Cte. Regresión Cuenca"/>
      <sheetName val="Curvas IDF Cuenca"/>
    </sheetNames>
    <sheetDataSet>
      <sheetData sheetId="1">
        <row r="92">
          <cell r="L92">
            <v>2</v>
          </cell>
        </row>
        <row r="93">
          <cell r="L93">
            <v>5</v>
          </cell>
        </row>
        <row r="94">
          <cell r="L94">
            <v>10</v>
          </cell>
        </row>
        <row r="95">
          <cell r="L95">
            <v>25</v>
          </cell>
        </row>
        <row r="96">
          <cell r="L96">
            <v>50</v>
          </cell>
        </row>
        <row r="97">
          <cell r="L97">
            <v>100</v>
          </cell>
        </row>
        <row r="98">
          <cell r="L98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3:R31"/>
  <sheetViews>
    <sheetView zoomScale="85" zoomScaleNormal="85" zoomScalePageLayoutView="0" workbookViewId="0" topLeftCell="A1">
      <selection activeCell="O36" sqref="O36"/>
    </sheetView>
  </sheetViews>
  <sheetFormatPr defaultColWidth="11.421875" defaultRowHeight="15"/>
  <sheetData>
    <row r="2" ht="15.75" thickBot="1"/>
    <row r="3" spans="2:18" ht="19.5" customHeight="1">
      <c r="B3" s="177" t="s">
        <v>7</v>
      </c>
      <c r="C3" s="178"/>
      <c r="D3" s="178"/>
      <c r="E3" s="178"/>
      <c r="F3" s="178"/>
      <c r="G3" s="179"/>
      <c r="H3" s="183" t="s">
        <v>8</v>
      </c>
      <c r="I3" s="185" t="s">
        <v>13</v>
      </c>
      <c r="K3" s="177" t="s">
        <v>7</v>
      </c>
      <c r="L3" s="178"/>
      <c r="M3" s="178"/>
      <c r="N3" s="178"/>
      <c r="O3" s="178"/>
      <c r="P3" s="179"/>
      <c r="Q3" s="183" t="s">
        <v>8</v>
      </c>
      <c r="R3" s="185"/>
    </row>
    <row r="4" spans="2:18" ht="19.5" customHeight="1" thickBot="1">
      <c r="B4" s="180"/>
      <c r="C4" s="181"/>
      <c r="D4" s="181"/>
      <c r="E4" s="181"/>
      <c r="F4" s="181"/>
      <c r="G4" s="182"/>
      <c r="H4" s="184"/>
      <c r="I4" s="186"/>
      <c r="K4" s="180"/>
      <c r="L4" s="181"/>
      <c r="M4" s="181"/>
      <c r="N4" s="181"/>
      <c r="O4" s="181"/>
      <c r="P4" s="182"/>
      <c r="Q4" s="184"/>
      <c r="R4" s="186"/>
    </row>
    <row r="5" spans="2:18" ht="15" customHeight="1">
      <c r="B5" s="18" t="s">
        <v>4</v>
      </c>
      <c r="C5" s="190" t="s">
        <v>6</v>
      </c>
      <c r="D5" s="191"/>
      <c r="E5" s="191"/>
      <c r="F5" s="191"/>
      <c r="G5" s="191"/>
      <c r="H5" s="191"/>
      <c r="I5" s="192"/>
      <c r="K5" s="1" t="s">
        <v>4</v>
      </c>
      <c r="L5" s="187" t="s">
        <v>6</v>
      </c>
      <c r="M5" s="188"/>
      <c r="N5" s="188"/>
      <c r="O5" s="188"/>
      <c r="P5" s="188"/>
      <c r="Q5" s="188"/>
      <c r="R5" s="189"/>
    </row>
    <row r="6" spans="2:18" ht="15.75" thickBot="1">
      <c r="B6" s="2" t="s">
        <v>5</v>
      </c>
      <c r="C6" s="8">
        <v>2</v>
      </c>
      <c r="D6" s="6">
        <v>5</v>
      </c>
      <c r="E6" s="6">
        <v>10</v>
      </c>
      <c r="F6" s="6">
        <v>25</v>
      </c>
      <c r="G6" s="6">
        <v>50</v>
      </c>
      <c r="H6" s="6">
        <v>100</v>
      </c>
      <c r="I6" s="7">
        <v>500</v>
      </c>
      <c r="K6" s="2" t="s">
        <v>5</v>
      </c>
      <c r="L6" s="8">
        <v>2</v>
      </c>
      <c r="M6" s="6">
        <v>5</v>
      </c>
      <c r="N6" s="6">
        <v>10</v>
      </c>
      <c r="O6" s="6">
        <v>25</v>
      </c>
      <c r="P6" s="6">
        <v>50</v>
      </c>
      <c r="Q6" s="6">
        <v>100</v>
      </c>
      <c r="R6" s="7">
        <v>500</v>
      </c>
    </row>
    <row r="7" spans="2:18" ht="15">
      <c r="B7" s="3">
        <v>24</v>
      </c>
      <c r="C7" s="9"/>
      <c r="D7" s="10"/>
      <c r="E7" s="10"/>
      <c r="F7" s="10"/>
      <c r="G7" s="10"/>
      <c r="H7" s="10"/>
      <c r="I7" s="11"/>
      <c r="K7" s="3">
        <v>24</v>
      </c>
      <c r="L7" s="9"/>
      <c r="M7" s="10"/>
      <c r="N7" s="10"/>
      <c r="O7" s="10"/>
      <c r="P7" s="10"/>
      <c r="Q7" s="10"/>
      <c r="R7" s="11"/>
    </row>
    <row r="8" spans="2:18" ht="15">
      <c r="B8" s="4">
        <v>18</v>
      </c>
      <c r="C8" s="12"/>
      <c r="D8" s="13"/>
      <c r="E8" s="13"/>
      <c r="F8" s="13"/>
      <c r="G8" s="13"/>
      <c r="H8" s="13"/>
      <c r="I8" s="14"/>
      <c r="K8" s="4">
        <v>18</v>
      </c>
      <c r="L8" s="12"/>
      <c r="M8" s="13"/>
      <c r="N8" s="13"/>
      <c r="O8" s="13"/>
      <c r="P8" s="13"/>
      <c r="Q8" s="13"/>
      <c r="R8" s="14"/>
    </row>
    <row r="9" spans="2:18" ht="15">
      <c r="B9" s="4">
        <v>12</v>
      </c>
      <c r="C9" s="12"/>
      <c r="D9" s="13"/>
      <c r="E9" s="13"/>
      <c r="F9" s="13"/>
      <c r="G9" s="13"/>
      <c r="H9" s="13"/>
      <c r="I9" s="14"/>
      <c r="K9" s="4">
        <v>12</v>
      </c>
      <c r="L9" s="12"/>
      <c r="M9" s="13"/>
      <c r="N9" s="13"/>
      <c r="O9" s="13"/>
      <c r="P9" s="13"/>
      <c r="Q9" s="13"/>
      <c r="R9" s="14"/>
    </row>
    <row r="10" spans="2:18" ht="15">
      <c r="B10" s="4">
        <v>8</v>
      </c>
      <c r="C10" s="12"/>
      <c r="D10" s="13"/>
      <c r="E10" s="13"/>
      <c r="F10" s="13"/>
      <c r="G10" s="13"/>
      <c r="H10" s="13"/>
      <c r="I10" s="14"/>
      <c r="K10" s="4">
        <v>8</v>
      </c>
      <c r="L10" s="12"/>
      <c r="M10" s="13"/>
      <c r="N10" s="13"/>
      <c r="O10" s="13"/>
      <c r="P10" s="13"/>
      <c r="Q10" s="13"/>
      <c r="R10" s="14"/>
    </row>
    <row r="11" spans="2:18" ht="15">
      <c r="B11" s="4">
        <v>6</v>
      </c>
      <c r="C11" s="12"/>
      <c r="D11" s="13"/>
      <c r="E11" s="13"/>
      <c r="F11" s="13"/>
      <c r="G11" s="13"/>
      <c r="H11" s="13"/>
      <c r="I11" s="14"/>
      <c r="K11" s="4">
        <v>6</v>
      </c>
      <c r="L11" s="12"/>
      <c r="M11" s="13"/>
      <c r="N11" s="13"/>
      <c r="O11" s="13"/>
      <c r="P11" s="13"/>
      <c r="Q11" s="13"/>
      <c r="R11" s="14"/>
    </row>
    <row r="12" spans="2:18" ht="15">
      <c r="B12" s="4">
        <v>5</v>
      </c>
      <c r="C12" s="12"/>
      <c r="D12" s="13"/>
      <c r="E12" s="13"/>
      <c r="F12" s="13"/>
      <c r="G12" s="13"/>
      <c r="H12" s="13"/>
      <c r="I12" s="14"/>
      <c r="K12" s="4">
        <v>5</v>
      </c>
      <c r="L12" s="12"/>
      <c r="M12" s="13"/>
      <c r="N12" s="13"/>
      <c r="O12" s="13"/>
      <c r="P12" s="13"/>
      <c r="Q12" s="13"/>
      <c r="R12" s="14"/>
    </row>
    <row r="13" spans="2:18" ht="15">
      <c r="B13" s="4">
        <v>4</v>
      </c>
      <c r="C13" s="12"/>
      <c r="D13" s="13"/>
      <c r="E13" s="13"/>
      <c r="F13" s="13"/>
      <c r="G13" s="13"/>
      <c r="H13" s="13"/>
      <c r="I13" s="14"/>
      <c r="K13" s="4">
        <v>4</v>
      </c>
      <c r="L13" s="12"/>
      <c r="M13" s="13"/>
      <c r="N13" s="13"/>
      <c r="O13" s="13"/>
      <c r="P13" s="13"/>
      <c r="Q13" s="13"/>
      <c r="R13" s="14"/>
    </row>
    <row r="14" spans="2:18" ht="15">
      <c r="B14" s="4">
        <v>3</v>
      </c>
      <c r="C14" s="12"/>
      <c r="D14" s="13"/>
      <c r="E14" s="13"/>
      <c r="F14" s="13"/>
      <c r="G14" s="13"/>
      <c r="H14" s="13"/>
      <c r="I14" s="14"/>
      <c r="K14" s="4">
        <v>3</v>
      </c>
      <c r="L14" s="12"/>
      <c r="M14" s="13"/>
      <c r="N14" s="13"/>
      <c r="O14" s="13"/>
      <c r="P14" s="13"/>
      <c r="Q14" s="13"/>
      <c r="R14" s="14"/>
    </row>
    <row r="15" spans="2:18" ht="15">
      <c r="B15" s="4">
        <v>2</v>
      </c>
      <c r="C15" s="12"/>
      <c r="D15" s="13"/>
      <c r="E15" s="13"/>
      <c r="F15" s="13"/>
      <c r="G15" s="13"/>
      <c r="H15" s="13"/>
      <c r="I15" s="14"/>
      <c r="K15" s="4">
        <v>2</v>
      </c>
      <c r="L15" s="12"/>
      <c r="M15" s="13"/>
      <c r="N15" s="13"/>
      <c r="O15" s="13"/>
      <c r="P15" s="13"/>
      <c r="Q15" s="13"/>
      <c r="R15" s="14"/>
    </row>
    <row r="16" spans="2:18" ht="15.75" thickBot="1">
      <c r="B16" s="5">
        <v>1</v>
      </c>
      <c r="C16" s="15"/>
      <c r="D16" s="16"/>
      <c r="E16" s="16"/>
      <c r="F16" s="16"/>
      <c r="G16" s="16"/>
      <c r="H16" s="16"/>
      <c r="I16" s="17"/>
      <c r="K16" s="5">
        <v>1</v>
      </c>
      <c r="L16" s="15"/>
      <c r="M16" s="16"/>
      <c r="N16" s="16"/>
      <c r="O16" s="16"/>
      <c r="P16" s="16"/>
      <c r="Q16" s="16"/>
      <c r="R16" s="17"/>
    </row>
    <row r="17" ht="15.75" thickBot="1"/>
    <row r="18" spans="2:18" ht="19.5" customHeight="1">
      <c r="B18" s="177" t="s">
        <v>7</v>
      </c>
      <c r="C18" s="178"/>
      <c r="D18" s="178"/>
      <c r="E18" s="178"/>
      <c r="F18" s="178"/>
      <c r="G18" s="179"/>
      <c r="H18" s="183" t="s">
        <v>8</v>
      </c>
      <c r="I18" s="185" t="s">
        <v>14</v>
      </c>
      <c r="K18" s="177" t="s">
        <v>7</v>
      </c>
      <c r="L18" s="178"/>
      <c r="M18" s="178"/>
      <c r="N18" s="178"/>
      <c r="O18" s="178"/>
      <c r="P18" s="179"/>
      <c r="Q18" s="183" t="s">
        <v>8</v>
      </c>
      <c r="R18" s="185" t="s">
        <v>15</v>
      </c>
    </row>
    <row r="19" spans="2:18" ht="19.5" customHeight="1" thickBot="1">
      <c r="B19" s="180"/>
      <c r="C19" s="181"/>
      <c r="D19" s="181"/>
      <c r="E19" s="181"/>
      <c r="F19" s="181"/>
      <c r="G19" s="182"/>
      <c r="H19" s="184"/>
      <c r="I19" s="186"/>
      <c r="K19" s="180"/>
      <c r="L19" s="181"/>
      <c r="M19" s="181"/>
      <c r="N19" s="181"/>
      <c r="O19" s="181"/>
      <c r="P19" s="182"/>
      <c r="Q19" s="184"/>
      <c r="R19" s="186"/>
    </row>
    <row r="20" spans="2:18" ht="15" customHeight="1">
      <c r="B20" s="1" t="s">
        <v>4</v>
      </c>
      <c r="C20" s="187" t="s">
        <v>6</v>
      </c>
      <c r="D20" s="188"/>
      <c r="E20" s="188"/>
      <c r="F20" s="188"/>
      <c r="G20" s="188"/>
      <c r="H20" s="188"/>
      <c r="I20" s="189"/>
      <c r="K20" s="1" t="s">
        <v>4</v>
      </c>
      <c r="L20" s="187" t="s">
        <v>6</v>
      </c>
      <c r="M20" s="188"/>
      <c r="N20" s="188"/>
      <c r="O20" s="188"/>
      <c r="P20" s="188"/>
      <c r="Q20" s="188"/>
      <c r="R20" s="189"/>
    </row>
    <row r="21" spans="2:18" ht="15.75" thickBot="1">
      <c r="B21" s="2" t="s">
        <v>5</v>
      </c>
      <c r="C21" s="8">
        <v>2</v>
      </c>
      <c r="D21" s="6">
        <v>5</v>
      </c>
      <c r="E21" s="6">
        <v>10</v>
      </c>
      <c r="F21" s="6">
        <v>25</v>
      </c>
      <c r="G21" s="6">
        <v>50</v>
      </c>
      <c r="H21" s="6">
        <v>100</v>
      </c>
      <c r="I21" s="7">
        <v>500</v>
      </c>
      <c r="K21" s="2" t="s">
        <v>5</v>
      </c>
      <c r="L21" s="8">
        <v>2</v>
      </c>
      <c r="M21" s="6">
        <v>5</v>
      </c>
      <c r="N21" s="6">
        <v>10</v>
      </c>
      <c r="O21" s="6">
        <v>25</v>
      </c>
      <c r="P21" s="6">
        <v>50</v>
      </c>
      <c r="Q21" s="6">
        <v>100</v>
      </c>
      <c r="R21" s="7">
        <v>500</v>
      </c>
    </row>
    <row r="22" spans="2:18" ht="15">
      <c r="B22" s="3">
        <v>24</v>
      </c>
      <c r="C22" s="9"/>
      <c r="D22" s="10"/>
      <c r="E22" s="10"/>
      <c r="F22" s="10"/>
      <c r="G22" s="10"/>
      <c r="H22" s="10"/>
      <c r="I22" s="11"/>
      <c r="K22" s="3">
        <v>24</v>
      </c>
      <c r="L22" s="9"/>
      <c r="M22" s="10"/>
      <c r="N22" s="10"/>
      <c r="O22" s="10"/>
      <c r="P22" s="10"/>
      <c r="Q22" s="10"/>
      <c r="R22" s="11"/>
    </row>
    <row r="23" spans="2:18" ht="15">
      <c r="B23" s="4">
        <v>18</v>
      </c>
      <c r="C23" s="12"/>
      <c r="D23" s="13"/>
      <c r="E23" s="13"/>
      <c r="F23" s="13"/>
      <c r="G23" s="13"/>
      <c r="H23" s="13"/>
      <c r="I23" s="14"/>
      <c r="K23" s="4">
        <v>18</v>
      </c>
      <c r="L23" s="12"/>
      <c r="M23" s="13"/>
      <c r="N23" s="13"/>
      <c r="O23" s="13"/>
      <c r="P23" s="13"/>
      <c r="Q23" s="13"/>
      <c r="R23" s="14"/>
    </row>
    <row r="24" spans="2:18" ht="15">
      <c r="B24" s="4">
        <v>12</v>
      </c>
      <c r="C24" s="12"/>
      <c r="D24" s="13"/>
      <c r="E24" s="13"/>
      <c r="F24" s="13"/>
      <c r="G24" s="13"/>
      <c r="H24" s="13"/>
      <c r="I24" s="14"/>
      <c r="K24" s="4">
        <v>12</v>
      </c>
      <c r="L24" s="12"/>
      <c r="M24" s="13"/>
      <c r="N24" s="13"/>
      <c r="O24" s="13"/>
      <c r="P24" s="13"/>
      <c r="Q24" s="13"/>
      <c r="R24" s="14"/>
    </row>
    <row r="25" spans="2:18" ht="15">
      <c r="B25" s="4">
        <v>8</v>
      </c>
      <c r="C25" s="12"/>
      <c r="D25" s="13"/>
      <c r="E25" s="13"/>
      <c r="F25" s="13"/>
      <c r="G25" s="13"/>
      <c r="H25" s="13"/>
      <c r="I25" s="14"/>
      <c r="K25" s="4">
        <v>8</v>
      </c>
      <c r="L25" s="12"/>
      <c r="M25" s="13"/>
      <c r="N25" s="13"/>
      <c r="O25" s="13"/>
      <c r="P25" s="13"/>
      <c r="Q25" s="13"/>
      <c r="R25" s="14"/>
    </row>
    <row r="26" spans="2:18" ht="15">
      <c r="B26" s="4">
        <v>6</v>
      </c>
      <c r="C26" s="12"/>
      <c r="D26" s="13"/>
      <c r="E26" s="13"/>
      <c r="F26" s="13"/>
      <c r="G26" s="13"/>
      <c r="H26" s="13"/>
      <c r="I26" s="14"/>
      <c r="K26" s="4">
        <v>6</v>
      </c>
      <c r="L26" s="12"/>
      <c r="M26" s="13"/>
      <c r="N26" s="13"/>
      <c r="O26" s="13"/>
      <c r="P26" s="13"/>
      <c r="Q26" s="13"/>
      <c r="R26" s="14"/>
    </row>
    <row r="27" spans="2:18" ht="15">
      <c r="B27" s="4">
        <v>5</v>
      </c>
      <c r="C27" s="12"/>
      <c r="D27" s="13"/>
      <c r="E27" s="13"/>
      <c r="F27" s="13"/>
      <c r="G27" s="13"/>
      <c r="H27" s="13"/>
      <c r="I27" s="14"/>
      <c r="K27" s="4">
        <v>5</v>
      </c>
      <c r="L27" s="12"/>
      <c r="M27" s="13"/>
      <c r="N27" s="13"/>
      <c r="O27" s="13"/>
      <c r="P27" s="13"/>
      <c r="Q27" s="13"/>
      <c r="R27" s="14"/>
    </row>
    <row r="28" spans="2:18" ht="15">
      <c r="B28" s="4">
        <v>4</v>
      </c>
      <c r="C28" s="12"/>
      <c r="D28" s="13"/>
      <c r="E28" s="13"/>
      <c r="F28" s="13"/>
      <c r="G28" s="13"/>
      <c r="H28" s="13"/>
      <c r="I28" s="14"/>
      <c r="K28" s="4">
        <v>4</v>
      </c>
      <c r="L28" s="12"/>
      <c r="M28" s="13"/>
      <c r="N28" s="13"/>
      <c r="O28" s="13"/>
      <c r="P28" s="13"/>
      <c r="Q28" s="13"/>
      <c r="R28" s="14"/>
    </row>
    <row r="29" spans="2:18" ht="15">
      <c r="B29" s="4">
        <v>3</v>
      </c>
      <c r="C29" s="12"/>
      <c r="D29" s="13"/>
      <c r="E29" s="13"/>
      <c r="F29" s="13"/>
      <c r="G29" s="13"/>
      <c r="H29" s="13"/>
      <c r="I29" s="14"/>
      <c r="K29" s="4">
        <v>3</v>
      </c>
      <c r="L29" s="12"/>
      <c r="M29" s="13"/>
      <c r="N29" s="13"/>
      <c r="O29" s="13"/>
      <c r="P29" s="13"/>
      <c r="Q29" s="13"/>
      <c r="R29" s="14"/>
    </row>
    <row r="30" spans="2:18" ht="15">
      <c r="B30" s="4">
        <v>2</v>
      </c>
      <c r="C30" s="12"/>
      <c r="D30" s="13"/>
      <c r="E30" s="13"/>
      <c r="F30" s="13"/>
      <c r="G30" s="13"/>
      <c r="H30" s="13"/>
      <c r="I30" s="14"/>
      <c r="K30" s="4">
        <v>2</v>
      </c>
      <c r="L30" s="12"/>
      <c r="M30" s="13"/>
      <c r="N30" s="13"/>
      <c r="O30" s="13"/>
      <c r="P30" s="13"/>
      <c r="Q30" s="13"/>
      <c r="R30" s="14"/>
    </row>
    <row r="31" spans="2:18" ht="15.75" thickBot="1">
      <c r="B31" s="5">
        <v>1</v>
      </c>
      <c r="C31" s="15"/>
      <c r="D31" s="16"/>
      <c r="E31" s="16"/>
      <c r="F31" s="16"/>
      <c r="G31" s="16"/>
      <c r="H31" s="16"/>
      <c r="I31" s="17"/>
      <c r="K31" s="5">
        <v>1</v>
      </c>
      <c r="L31" s="15"/>
      <c r="M31" s="16"/>
      <c r="N31" s="16"/>
      <c r="O31" s="16"/>
      <c r="P31" s="16"/>
      <c r="Q31" s="16"/>
      <c r="R31" s="17"/>
    </row>
    <row r="33" ht="19.5" customHeight="1"/>
    <row r="34" ht="19.5" customHeight="1"/>
    <row r="35" ht="15" customHeight="1"/>
    <row r="48" ht="19.5" customHeight="1"/>
    <row r="49" ht="19.5" customHeight="1"/>
    <row r="50" ht="15" customHeight="1"/>
  </sheetData>
  <sheetProtection/>
  <mergeCells count="16">
    <mergeCell ref="L20:R20"/>
    <mergeCell ref="C5:I5"/>
    <mergeCell ref="C20:I20"/>
    <mergeCell ref="B18:G19"/>
    <mergeCell ref="H18:H19"/>
    <mergeCell ref="I18:I19"/>
    <mergeCell ref="K18:P19"/>
    <mergeCell ref="Q18:Q19"/>
    <mergeCell ref="R18:R19"/>
    <mergeCell ref="K3:P4"/>
    <mergeCell ref="Q3:Q4"/>
    <mergeCell ref="R3:R4"/>
    <mergeCell ref="L5:R5"/>
    <mergeCell ref="B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T20"/>
  <sheetViews>
    <sheetView zoomScalePageLayoutView="0" workbookViewId="0" topLeftCell="A1">
      <selection activeCell="D5" sqref="D5"/>
    </sheetView>
  </sheetViews>
  <sheetFormatPr defaultColWidth="11.421875" defaultRowHeight="15"/>
  <sheetData>
    <row r="1" ht="15.75" thickBot="1"/>
    <row r="2" spans="3:7" ht="24.75" customHeight="1">
      <c r="C2" s="195" t="s">
        <v>9</v>
      </c>
      <c r="D2" s="196"/>
      <c r="E2" s="196"/>
      <c r="F2" s="197"/>
      <c r="G2" s="193" t="s">
        <v>16</v>
      </c>
    </row>
    <row r="3" spans="3:7" ht="24.75" customHeight="1" thickBot="1">
      <c r="C3" s="59" t="str">
        <f>'Datos Pd pluviometros'!I3:I4</f>
        <v>B334</v>
      </c>
      <c r="D3" s="60">
        <f>'Datos Pd pluviometros'!R3:R4</f>
        <v>0</v>
      </c>
      <c r="E3" s="60" t="str">
        <f>'Datos Pd pluviometros'!I18</f>
        <v>B346</v>
      </c>
      <c r="F3" s="61" t="str">
        <f>'Datos Pd pluviometros'!R18</f>
        <v>B355</v>
      </c>
      <c r="G3" s="194"/>
    </row>
    <row r="4" spans="3:7" ht="15.75" thickBot="1">
      <c r="C4" s="25">
        <v>19.63</v>
      </c>
      <c r="D4" s="26">
        <v>43.87</v>
      </c>
      <c r="E4" s="26">
        <v>36.02</v>
      </c>
      <c r="F4" s="57">
        <v>58.09</v>
      </c>
      <c r="G4" s="58">
        <f>SUM(C4:F4)</f>
        <v>157.61</v>
      </c>
    </row>
    <row r="5" spans="3:7" ht="15">
      <c r="C5" s="20"/>
      <c r="D5" s="20"/>
      <c r="E5" s="20"/>
      <c r="F5" s="24"/>
      <c r="G5" s="20"/>
    </row>
    <row r="6" spans="3:7" ht="15" customHeight="1" thickBot="1">
      <c r="C6" s="20"/>
      <c r="D6" s="20"/>
      <c r="E6" s="20"/>
      <c r="F6" s="24"/>
      <c r="G6" s="20"/>
    </row>
    <row r="7" spans="2:9" ht="19.5" customHeight="1">
      <c r="B7" s="198" t="s">
        <v>10</v>
      </c>
      <c r="C7" s="199"/>
      <c r="D7" s="199"/>
      <c r="E7" s="199"/>
      <c r="F7" s="199"/>
      <c r="G7" s="199"/>
      <c r="H7" s="199"/>
      <c r="I7" s="200"/>
    </row>
    <row r="8" spans="2:20" ht="19.5" customHeight="1" thickBot="1">
      <c r="B8" s="201"/>
      <c r="C8" s="202"/>
      <c r="D8" s="202"/>
      <c r="E8" s="202"/>
      <c r="F8" s="202"/>
      <c r="G8" s="202"/>
      <c r="H8" s="202"/>
      <c r="I8" s="203"/>
      <c r="L8" s="20"/>
      <c r="M8" s="20"/>
      <c r="N8" s="20"/>
      <c r="O8" s="20"/>
      <c r="P8" s="20"/>
      <c r="Q8" s="20"/>
      <c r="R8" s="20"/>
      <c r="S8" s="20"/>
      <c r="T8" s="20"/>
    </row>
    <row r="9" spans="2:20" ht="15" customHeight="1">
      <c r="B9" s="18" t="s">
        <v>4</v>
      </c>
      <c r="C9" s="190" t="s">
        <v>6</v>
      </c>
      <c r="D9" s="191"/>
      <c r="E9" s="191"/>
      <c r="F9" s="191"/>
      <c r="G9" s="191"/>
      <c r="H9" s="191"/>
      <c r="I9" s="192"/>
      <c r="L9" s="22"/>
      <c r="M9" s="19"/>
      <c r="N9" s="23"/>
      <c r="O9" s="23"/>
      <c r="P9" s="23"/>
      <c r="Q9" s="23"/>
      <c r="R9" s="23"/>
      <c r="S9" s="23"/>
      <c r="T9" s="23"/>
    </row>
    <row r="10" spans="2:20" ht="15.75" thickBot="1">
      <c r="B10" s="2" t="s">
        <v>5</v>
      </c>
      <c r="C10" s="47">
        <v>2</v>
      </c>
      <c r="D10" s="48">
        <v>5</v>
      </c>
      <c r="E10" s="48">
        <v>10</v>
      </c>
      <c r="F10" s="48">
        <v>25</v>
      </c>
      <c r="G10" s="48">
        <v>50</v>
      </c>
      <c r="H10" s="48">
        <v>100</v>
      </c>
      <c r="I10" s="49" t="s">
        <v>0</v>
      </c>
      <c r="L10" s="22"/>
      <c r="M10" s="19"/>
      <c r="N10" s="19"/>
      <c r="O10" s="19"/>
      <c r="P10" s="19"/>
      <c r="Q10" s="19"/>
      <c r="R10" s="19"/>
      <c r="S10" s="19"/>
      <c r="T10" s="19"/>
    </row>
    <row r="11" spans="2:20" ht="15">
      <c r="B11" s="3">
        <v>24</v>
      </c>
      <c r="C11" s="27">
        <f>('Datos Pd pluviometros'!$C7*'Distrib. Pd mediante Thiessen'!$C$4+'Datos Pd pluviometros'!$L7*'Distrib. Pd mediante Thiessen'!$D$4+'Datos Pd pluviometros'!$C22*'Distrib. Pd mediante Thiessen'!$E$4+'Datos Pd pluviometros'!$L22*'Distrib. Pd mediante Thiessen'!$F$4)/'Distrib. Pd mediante Thiessen'!$G$4</f>
        <v>0</v>
      </c>
      <c r="D11" s="28">
        <f>('Datos Pd pluviometros'!$D7*'Distrib. Pd mediante Thiessen'!$C$4+'Datos Pd pluviometros'!$M7*'Distrib. Pd mediante Thiessen'!$D$4+'Datos Pd pluviometros'!$D22*'Distrib. Pd mediante Thiessen'!$E$4+'Datos Pd pluviometros'!$M22*'Distrib. Pd mediante Thiessen'!$F$4)/'Distrib. Pd mediante Thiessen'!$G$4</f>
        <v>0</v>
      </c>
      <c r="E11" s="28">
        <f>('Datos Pd pluviometros'!$E7*'Distrib. Pd mediante Thiessen'!$C$4+'Datos Pd pluviometros'!$N7*'Distrib. Pd mediante Thiessen'!$D$4+'Datos Pd pluviometros'!$E22*'Distrib. Pd mediante Thiessen'!$E$4+'Datos Pd pluviometros'!$N22*'Distrib. Pd mediante Thiessen'!$F$4)/'Distrib. Pd mediante Thiessen'!$G$4</f>
        <v>0</v>
      </c>
      <c r="F11" s="28">
        <f>('Datos Pd pluviometros'!$F7*'Distrib. Pd mediante Thiessen'!$C$4+'Datos Pd pluviometros'!$O7*'Distrib. Pd mediante Thiessen'!$D$4+'Datos Pd pluviometros'!$F22*'Distrib. Pd mediante Thiessen'!$E$4+'Datos Pd pluviometros'!$O22*'Distrib. Pd mediante Thiessen'!$F$4)/'Distrib. Pd mediante Thiessen'!$G$4</f>
        <v>0</v>
      </c>
      <c r="G11" s="28">
        <f>('Datos Pd pluviometros'!$G7*'Distrib. Pd mediante Thiessen'!$C$4+'Datos Pd pluviometros'!$P7*'Distrib. Pd mediante Thiessen'!$D$4+'Datos Pd pluviometros'!$G22*'Distrib. Pd mediante Thiessen'!$E$4+'Datos Pd pluviometros'!$P22*'Distrib. Pd mediante Thiessen'!$F$4)/'Distrib. Pd mediante Thiessen'!$G$4</f>
        <v>0</v>
      </c>
      <c r="H11" s="28">
        <f>('Datos Pd pluviometros'!$H7*'Distrib. Pd mediante Thiessen'!$C$4+'Datos Pd pluviometros'!$Q7*'Distrib. Pd mediante Thiessen'!$D$4+'Datos Pd pluviometros'!$H22*'Distrib. Pd mediante Thiessen'!$E$4+'Datos Pd pluviometros'!$Q22*'Distrib. Pd mediante Thiessen'!$F$4)/'Distrib. Pd mediante Thiessen'!$G$4</f>
        <v>0</v>
      </c>
      <c r="I11" s="29">
        <f>('Datos Pd pluviometros'!$I7*'Distrib. Pd mediante Thiessen'!$C$4+'Datos Pd pluviometros'!$R7*'Distrib. Pd mediante Thiessen'!$D$4+'Datos Pd pluviometros'!$I22*'Distrib. Pd mediante Thiessen'!$E$4+'Datos Pd pluviometros'!$R22*'Distrib. Pd mediante Thiessen'!$F$4)/'Distrib. Pd mediante Thiessen'!$G$4</f>
        <v>0</v>
      </c>
      <c r="L11" s="20"/>
      <c r="M11" s="20"/>
      <c r="N11" s="21"/>
      <c r="O11" s="21"/>
      <c r="P11" s="21"/>
      <c r="Q11" s="21"/>
      <c r="R11" s="21"/>
      <c r="S11" s="21"/>
      <c r="T11" s="21"/>
    </row>
    <row r="12" spans="2:20" ht="15">
      <c r="B12" s="4">
        <v>18</v>
      </c>
      <c r="C12" s="30">
        <f>('Datos Pd pluviometros'!$C8*'Distrib. Pd mediante Thiessen'!$C$4+'Datos Pd pluviometros'!$L8*'Distrib. Pd mediante Thiessen'!$D$4+'Datos Pd pluviometros'!$C23*'Distrib. Pd mediante Thiessen'!$E$4+'Datos Pd pluviometros'!$L23*'Distrib. Pd mediante Thiessen'!$F$4)/'Distrib. Pd mediante Thiessen'!$G$4</f>
        <v>0</v>
      </c>
      <c r="D12" s="31">
        <f>('Datos Pd pluviometros'!$D8*'Distrib. Pd mediante Thiessen'!$C$4+'Datos Pd pluviometros'!$M8*'Distrib. Pd mediante Thiessen'!$D$4+'Datos Pd pluviometros'!$D23*'Distrib. Pd mediante Thiessen'!$E$4+'Datos Pd pluviometros'!$M23*'Distrib. Pd mediante Thiessen'!$F$4)/'Distrib. Pd mediante Thiessen'!$G$4</f>
        <v>0</v>
      </c>
      <c r="E12" s="31">
        <f>('Datos Pd pluviometros'!$E8*'Distrib. Pd mediante Thiessen'!$C$4+'Datos Pd pluviometros'!$N8*'Distrib. Pd mediante Thiessen'!$D$4+'Datos Pd pluviometros'!$E23*'Distrib. Pd mediante Thiessen'!$E$4+'Datos Pd pluviometros'!$N23*'Distrib. Pd mediante Thiessen'!$F$4)/'Distrib. Pd mediante Thiessen'!$G$4</f>
        <v>0</v>
      </c>
      <c r="F12" s="31">
        <f>('Datos Pd pluviometros'!$F8*'Distrib. Pd mediante Thiessen'!$C$4+'Datos Pd pluviometros'!$O8*'Distrib. Pd mediante Thiessen'!$D$4+'Datos Pd pluviometros'!$F23*'Distrib. Pd mediante Thiessen'!$E$4+'Datos Pd pluviometros'!$O23*'Distrib. Pd mediante Thiessen'!$F$4)/'Distrib. Pd mediante Thiessen'!$G$4</f>
        <v>0</v>
      </c>
      <c r="G12" s="31">
        <f>('Datos Pd pluviometros'!$G8*'Distrib. Pd mediante Thiessen'!$C$4+'Datos Pd pluviometros'!$P8*'Distrib. Pd mediante Thiessen'!$D$4+'Datos Pd pluviometros'!$G23*'Distrib. Pd mediante Thiessen'!$E$4+'Datos Pd pluviometros'!$P23*'Distrib. Pd mediante Thiessen'!$F$4)/'Distrib. Pd mediante Thiessen'!$G$4</f>
        <v>0</v>
      </c>
      <c r="H12" s="31">
        <f>('Datos Pd pluviometros'!$H8*'Distrib. Pd mediante Thiessen'!$C$4+'Datos Pd pluviometros'!$Q8*'Distrib. Pd mediante Thiessen'!$D$4+'Datos Pd pluviometros'!$H23*'Distrib. Pd mediante Thiessen'!$E$4+'Datos Pd pluviometros'!$Q23*'Distrib. Pd mediante Thiessen'!$F$4)/'Distrib. Pd mediante Thiessen'!$G$4</f>
        <v>0</v>
      </c>
      <c r="I12" s="32">
        <f>('Datos Pd pluviometros'!$I8*'Distrib. Pd mediante Thiessen'!$C$4+'Datos Pd pluviometros'!$R8*'Distrib. Pd mediante Thiessen'!$D$4+'Datos Pd pluviometros'!$I23*'Distrib. Pd mediante Thiessen'!$E$4+'Datos Pd pluviometros'!$R23*'Distrib. Pd mediante Thiessen'!$F$4)/'Distrib. Pd mediante Thiessen'!$G$4</f>
        <v>0</v>
      </c>
      <c r="L12" s="20"/>
      <c r="M12" s="20"/>
      <c r="N12" s="21"/>
      <c r="O12" s="21"/>
      <c r="P12" s="21"/>
      <c r="Q12" s="21"/>
      <c r="R12" s="21"/>
      <c r="S12" s="21"/>
      <c r="T12" s="21"/>
    </row>
    <row r="13" spans="2:20" ht="15">
      <c r="B13" s="4">
        <v>12</v>
      </c>
      <c r="C13" s="30">
        <f>('Datos Pd pluviometros'!$C9*'Distrib. Pd mediante Thiessen'!$C$4+'Datos Pd pluviometros'!$L9*'Distrib. Pd mediante Thiessen'!$D$4+'Datos Pd pluviometros'!$C24*'Distrib. Pd mediante Thiessen'!$E$4+'Datos Pd pluviometros'!$L24*'Distrib. Pd mediante Thiessen'!$F$4)/'Distrib. Pd mediante Thiessen'!$G$4</f>
        <v>0</v>
      </c>
      <c r="D13" s="31">
        <f>('Datos Pd pluviometros'!$D9*'Distrib. Pd mediante Thiessen'!$C$4+'Datos Pd pluviometros'!$M9*'Distrib. Pd mediante Thiessen'!$D$4+'Datos Pd pluviometros'!$D24*'Distrib. Pd mediante Thiessen'!$E$4+'Datos Pd pluviometros'!$M24*'Distrib. Pd mediante Thiessen'!$F$4)/'Distrib. Pd mediante Thiessen'!$G$4</f>
        <v>0</v>
      </c>
      <c r="E13" s="31">
        <f>('Datos Pd pluviometros'!$E9*'Distrib. Pd mediante Thiessen'!$C$4+'Datos Pd pluviometros'!$N9*'Distrib. Pd mediante Thiessen'!$D$4+'Datos Pd pluviometros'!$E24*'Distrib. Pd mediante Thiessen'!$E$4+'Datos Pd pluviometros'!$N24*'Distrib. Pd mediante Thiessen'!$F$4)/'Distrib. Pd mediante Thiessen'!$G$4</f>
        <v>0</v>
      </c>
      <c r="F13" s="31">
        <f>('Datos Pd pluviometros'!$F9*'Distrib. Pd mediante Thiessen'!$C$4+'Datos Pd pluviometros'!$O9*'Distrib. Pd mediante Thiessen'!$D$4+'Datos Pd pluviometros'!$F24*'Distrib. Pd mediante Thiessen'!$E$4+'Datos Pd pluviometros'!$O24*'Distrib. Pd mediante Thiessen'!$F$4)/'Distrib. Pd mediante Thiessen'!$G$4</f>
        <v>0</v>
      </c>
      <c r="G13" s="31">
        <f>('Datos Pd pluviometros'!$G9*'Distrib. Pd mediante Thiessen'!$C$4+'Datos Pd pluviometros'!$P9*'Distrib. Pd mediante Thiessen'!$D$4+'Datos Pd pluviometros'!$G24*'Distrib. Pd mediante Thiessen'!$E$4+'Datos Pd pluviometros'!$P24*'Distrib. Pd mediante Thiessen'!$F$4)/'Distrib. Pd mediante Thiessen'!$G$4</f>
        <v>0</v>
      </c>
      <c r="H13" s="31">
        <f>('Datos Pd pluviometros'!$H9*'Distrib. Pd mediante Thiessen'!$C$4+'Datos Pd pluviometros'!$Q9*'Distrib. Pd mediante Thiessen'!$D$4+'Datos Pd pluviometros'!$H24*'Distrib. Pd mediante Thiessen'!$E$4+'Datos Pd pluviometros'!$Q24*'Distrib. Pd mediante Thiessen'!$F$4)/'Distrib. Pd mediante Thiessen'!$G$4</f>
        <v>0</v>
      </c>
      <c r="I13" s="32">
        <f>('Datos Pd pluviometros'!$I9*'Distrib. Pd mediante Thiessen'!$C$4+'Datos Pd pluviometros'!$R9*'Distrib. Pd mediante Thiessen'!$D$4+'Datos Pd pluviometros'!$I24*'Distrib. Pd mediante Thiessen'!$E$4+'Datos Pd pluviometros'!$R24*'Distrib. Pd mediante Thiessen'!$F$4)/'Distrib. Pd mediante Thiessen'!$G$4</f>
        <v>0</v>
      </c>
      <c r="L13" s="20"/>
      <c r="M13" s="20"/>
      <c r="N13" s="21"/>
      <c r="O13" s="21"/>
      <c r="P13" s="21"/>
      <c r="Q13" s="21"/>
      <c r="R13" s="21"/>
      <c r="S13" s="21"/>
      <c r="T13" s="21"/>
    </row>
    <row r="14" spans="2:20" ht="15">
      <c r="B14" s="4">
        <v>8</v>
      </c>
      <c r="C14" s="30">
        <f>('Datos Pd pluviometros'!$C10*'Distrib. Pd mediante Thiessen'!$C$4+'Datos Pd pluviometros'!$L10*'Distrib. Pd mediante Thiessen'!$D$4+'Datos Pd pluviometros'!$C25*'Distrib. Pd mediante Thiessen'!$E$4+'Datos Pd pluviometros'!$L25*'Distrib. Pd mediante Thiessen'!$F$4)/'Distrib. Pd mediante Thiessen'!$G$4</f>
        <v>0</v>
      </c>
      <c r="D14" s="31">
        <f>('Datos Pd pluviometros'!$D10*'Distrib. Pd mediante Thiessen'!$C$4+'Datos Pd pluviometros'!$M10*'Distrib. Pd mediante Thiessen'!$D$4+'Datos Pd pluviometros'!$D25*'Distrib. Pd mediante Thiessen'!$E$4+'Datos Pd pluviometros'!$M25*'Distrib. Pd mediante Thiessen'!$F$4)/'Distrib. Pd mediante Thiessen'!$G$4</f>
        <v>0</v>
      </c>
      <c r="E14" s="31">
        <f>('Datos Pd pluviometros'!$E10*'Distrib. Pd mediante Thiessen'!$C$4+'Datos Pd pluviometros'!$N10*'Distrib. Pd mediante Thiessen'!$D$4+'Datos Pd pluviometros'!$E25*'Distrib. Pd mediante Thiessen'!$E$4+'Datos Pd pluviometros'!$N25*'Distrib. Pd mediante Thiessen'!$F$4)/'Distrib. Pd mediante Thiessen'!$G$4</f>
        <v>0</v>
      </c>
      <c r="F14" s="31">
        <f>('Datos Pd pluviometros'!$F10*'Distrib. Pd mediante Thiessen'!$C$4+'Datos Pd pluviometros'!$O10*'Distrib. Pd mediante Thiessen'!$D$4+'Datos Pd pluviometros'!$F25*'Distrib. Pd mediante Thiessen'!$E$4+'Datos Pd pluviometros'!$O25*'Distrib. Pd mediante Thiessen'!$F$4)/'Distrib. Pd mediante Thiessen'!$G$4</f>
        <v>0</v>
      </c>
      <c r="G14" s="31">
        <f>('Datos Pd pluviometros'!$G10*'Distrib. Pd mediante Thiessen'!$C$4+'Datos Pd pluviometros'!$P10*'Distrib. Pd mediante Thiessen'!$D$4+'Datos Pd pluviometros'!$G25*'Distrib. Pd mediante Thiessen'!$E$4+'Datos Pd pluviometros'!$P25*'Distrib. Pd mediante Thiessen'!$F$4)/'Distrib. Pd mediante Thiessen'!$G$4</f>
        <v>0</v>
      </c>
      <c r="H14" s="31">
        <f>('Datos Pd pluviometros'!$H10*'Distrib. Pd mediante Thiessen'!$C$4+'Datos Pd pluviometros'!$Q10*'Distrib. Pd mediante Thiessen'!$D$4+'Datos Pd pluviometros'!$H25*'Distrib. Pd mediante Thiessen'!$E$4+'Datos Pd pluviometros'!$Q25*'Distrib. Pd mediante Thiessen'!$F$4)/'Distrib. Pd mediante Thiessen'!$G$4</f>
        <v>0</v>
      </c>
      <c r="I14" s="32">
        <f>('Datos Pd pluviometros'!$I10*'Distrib. Pd mediante Thiessen'!$C$4+'Datos Pd pluviometros'!$R10*'Distrib. Pd mediante Thiessen'!$D$4+'Datos Pd pluviometros'!$I25*'Distrib. Pd mediante Thiessen'!$E$4+'Datos Pd pluviometros'!$R25*'Distrib. Pd mediante Thiessen'!$F$4)/'Distrib. Pd mediante Thiessen'!$G$4</f>
        <v>0</v>
      </c>
      <c r="L14" s="20"/>
      <c r="M14" s="20"/>
      <c r="N14" s="21"/>
      <c r="O14" s="21"/>
      <c r="P14" s="21"/>
      <c r="Q14" s="21"/>
      <c r="R14" s="21"/>
      <c r="S14" s="21"/>
      <c r="T14" s="21"/>
    </row>
    <row r="15" spans="2:20" ht="15">
      <c r="B15" s="4">
        <v>6</v>
      </c>
      <c r="C15" s="30">
        <f>('Datos Pd pluviometros'!$C11*'Distrib. Pd mediante Thiessen'!$C$4+'Datos Pd pluviometros'!$L11*'Distrib. Pd mediante Thiessen'!$D$4+'Datos Pd pluviometros'!$C26*'Distrib. Pd mediante Thiessen'!$E$4+'Datos Pd pluviometros'!$L26*'Distrib. Pd mediante Thiessen'!$F$4)/'Distrib. Pd mediante Thiessen'!$G$4</f>
        <v>0</v>
      </c>
      <c r="D15" s="31">
        <f>('Datos Pd pluviometros'!$D11*'Distrib. Pd mediante Thiessen'!$C$4+'Datos Pd pluviometros'!$M11*'Distrib. Pd mediante Thiessen'!$D$4+'Datos Pd pluviometros'!$D26*'Distrib. Pd mediante Thiessen'!$E$4+'Datos Pd pluviometros'!$M26*'Distrib. Pd mediante Thiessen'!$F$4)/'Distrib. Pd mediante Thiessen'!$G$4</f>
        <v>0</v>
      </c>
      <c r="E15" s="31">
        <f>('Datos Pd pluviometros'!$E11*'Distrib. Pd mediante Thiessen'!$C$4+'Datos Pd pluviometros'!$N11*'Distrib. Pd mediante Thiessen'!$D$4+'Datos Pd pluviometros'!$E26*'Distrib. Pd mediante Thiessen'!$E$4+'Datos Pd pluviometros'!$N26*'Distrib. Pd mediante Thiessen'!$F$4)/'Distrib. Pd mediante Thiessen'!$G$4</f>
        <v>0</v>
      </c>
      <c r="F15" s="31">
        <f>('Datos Pd pluviometros'!$F11*'Distrib. Pd mediante Thiessen'!$C$4+'Datos Pd pluviometros'!$O11*'Distrib. Pd mediante Thiessen'!$D$4+'Datos Pd pluviometros'!$F26*'Distrib. Pd mediante Thiessen'!$E$4+'Datos Pd pluviometros'!$O26*'Distrib. Pd mediante Thiessen'!$F$4)/'Distrib. Pd mediante Thiessen'!$G$4</f>
        <v>0</v>
      </c>
      <c r="G15" s="31">
        <f>('Datos Pd pluviometros'!$G11*'Distrib. Pd mediante Thiessen'!$C$4+'Datos Pd pluviometros'!$P11*'Distrib. Pd mediante Thiessen'!$D$4+'Datos Pd pluviometros'!$G26*'Distrib. Pd mediante Thiessen'!$E$4+'Datos Pd pluviometros'!$P26*'Distrib. Pd mediante Thiessen'!$F$4)/'Distrib. Pd mediante Thiessen'!$G$4</f>
        <v>0</v>
      </c>
      <c r="H15" s="31">
        <f>('Datos Pd pluviometros'!$H11*'Distrib. Pd mediante Thiessen'!$C$4+'Datos Pd pluviometros'!$Q11*'Distrib. Pd mediante Thiessen'!$D$4+'Datos Pd pluviometros'!$H26*'Distrib. Pd mediante Thiessen'!$E$4+'Datos Pd pluviometros'!$Q26*'Distrib. Pd mediante Thiessen'!$F$4)/'Distrib. Pd mediante Thiessen'!$G$4</f>
        <v>0</v>
      </c>
      <c r="I15" s="32">
        <f>('Datos Pd pluviometros'!$I11*'Distrib. Pd mediante Thiessen'!$C$4+'Datos Pd pluviometros'!$R11*'Distrib. Pd mediante Thiessen'!$D$4+'Datos Pd pluviometros'!$I26*'Distrib. Pd mediante Thiessen'!$E$4+'Datos Pd pluviometros'!$R26*'Distrib. Pd mediante Thiessen'!$F$4)/'Distrib. Pd mediante Thiessen'!$G$4</f>
        <v>0</v>
      </c>
      <c r="L15" s="20"/>
      <c r="M15" s="20"/>
      <c r="N15" s="21"/>
      <c r="O15" s="21"/>
      <c r="P15" s="21"/>
      <c r="Q15" s="21"/>
      <c r="R15" s="21"/>
      <c r="S15" s="21"/>
      <c r="T15" s="21"/>
    </row>
    <row r="16" spans="2:20" ht="15">
      <c r="B16" s="4">
        <v>5</v>
      </c>
      <c r="C16" s="30">
        <f>('Datos Pd pluviometros'!$C12*'Distrib. Pd mediante Thiessen'!$C$4+'Datos Pd pluviometros'!$L12*'Distrib. Pd mediante Thiessen'!$D$4+'Datos Pd pluviometros'!$C27*'Distrib. Pd mediante Thiessen'!$E$4+'Datos Pd pluviometros'!$L27*'Distrib. Pd mediante Thiessen'!$F$4)/'Distrib. Pd mediante Thiessen'!$G$4</f>
        <v>0</v>
      </c>
      <c r="D16" s="31">
        <f>('Datos Pd pluviometros'!$D12*'Distrib. Pd mediante Thiessen'!$C$4+'Datos Pd pluviometros'!$M12*'Distrib. Pd mediante Thiessen'!$D$4+'Datos Pd pluviometros'!$D27*'Distrib. Pd mediante Thiessen'!$E$4+'Datos Pd pluviometros'!$M27*'Distrib. Pd mediante Thiessen'!$F$4)/'Distrib. Pd mediante Thiessen'!$G$4</f>
        <v>0</v>
      </c>
      <c r="E16" s="31">
        <f>('Datos Pd pluviometros'!$E12*'Distrib. Pd mediante Thiessen'!$C$4+'Datos Pd pluviometros'!$N12*'Distrib. Pd mediante Thiessen'!$D$4+'Datos Pd pluviometros'!$E27*'Distrib. Pd mediante Thiessen'!$E$4+'Datos Pd pluviometros'!$N27*'Distrib. Pd mediante Thiessen'!$F$4)/'Distrib. Pd mediante Thiessen'!$G$4</f>
        <v>0</v>
      </c>
      <c r="F16" s="31">
        <f>('Datos Pd pluviometros'!$F12*'Distrib. Pd mediante Thiessen'!$C$4+'Datos Pd pluviometros'!$O12*'Distrib. Pd mediante Thiessen'!$D$4+'Datos Pd pluviometros'!$F27*'Distrib. Pd mediante Thiessen'!$E$4+'Datos Pd pluviometros'!$O27*'Distrib. Pd mediante Thiessen'!$F$4)/'Distrib. Pd mediante Thiessen'!$G$4</f>
        <v>0</v>
      </c>
      <c r="G16" s="31">
        <f>('Datos Pd pluviometros'!$G12*'Distrib. Pd mediante Thiessen'!$C$4+'Datos Pd pluviometros'!$P12*'Distrib. Pd mediante Thiessen'!$D$4+'Datos Pd pluviometros'!$G27*'Distrib. Pd mediante Thiessen'!$E$4+'Datos Pd pluviometros'!$P27*'Distrib. Pd mediante Thiessen'!$F$4)/'Distrib. Pd mediante Thiessen'!$G$4</f>
        <v>0</v>
      </c>
      <c r="H16" s="31">
        <f>('Datos Pd pluviometros'!$H12*'Distrib. Pd mediante Thiessen'!$C$4+'Datos Pd pluviometros'!$Q12*'Distrib. Pd mediante Thiessen'!$D$4+'Datos Pd pluviometros'!$H27*'Distrib. Pd mediante Thiessen'!$E$4+'Datos Pd pluviometros'!$Q27*'Distrib. Pd mediante Thiessen'!$F$4)/'Distrib. Pd mediante Thiessen'!$G$4</f>
        <v>0</v>
      </c>
      <c r="I16" s="32">
        <f>('Datos Pd pluviometros'!$I12*'Distrib. Pd mediante Thiessen'!$C$4+'Datos Pd pluviometros'!$R12*'Distrib. Pd mediante Thiessen'!$D$4+'Datos Pd pluviometros'!$I27*'Distrib. Pd mediante Thiessen'!$E$4+'Datos Pd pluviometros'!$R27*'Distrib. Pd mediante Thiessen'!$F$4)/'Distrib. Pd mediante Thiessen'!$G$4</f>
        <v>0</v>
      </c>
      <c r="L16" s="20"/>
      <c r="M16" s="20"/>
      <c r="N16" s="21"/>
      <c r="O16" s="21"/>
      <c r="P16" s="21"/>
      <c r="Q16" s="21"/>
      <c r="R16" s="21"/>
      <c r="S16" s="21"/>
      <c r="T16" s="21"/>
    </row>
    <row r="17" spans="2:20" ht="15">
      <c r="B17" s="4">
        <v>4</v>
      </c>
      <c r="C17" s="30">
        <f>('Datos Pd pluviometros'!$C13*'Distrib. Pd mediante Thiessen'!$C$4+'Datos Pd pluviometros'!$L13*'Distrib. Pd mediante Thiessen'!$D$4+'Datos Pd pluviometros'!$C28*'Distrib. Pd mediante Thiessen'!$E$4+'Datos Pd pluviometros'!$L28*'Distrib. Pd mediante Thiessen'!$F$4)/'Distrib. Pd mediante Thiessen'!$G$4</f>
        <v>0</v>
      </c>
      <c r="D17" s="31">
        <f>('Datos Pd pluviometros'!$D13*'Distrib. Pd mediante Thiessen'!$C$4+'Datos Pd pluviometros'!$M13*'Distrib. Pd mediante Thiessen'!$D$4+'Datos Pd pluviometros'!$D28*'Distrib. Pd mediante Thiessen'!$E$4+'Datos Pd pluviometros'!$M28*'Distrib. Pd mediante Thiessen'!$F$4)/'Distrib. Pd mediante Thiessen'!$G$4</f>
        <v>0</v>
      </c>
      <c r="E17" s="31">
        <f>('Datos Pd pluviometros'!$E13*'Distrib. Pd mediante Thiessen'!$C$4+'Datos Pd pluviometros'!$N13*'Distrib. Pd mediante Thiessen'!$D$4+'Datos Pd pluviometros'!$E28*'Distrib. Pd mediante Thiessen'!$E$4+'Datos Pd pluviometros'!$N28*'Distrib. Pd mediante Thiessen'!$F$4)/'Distrib. Pd mediante Thiessen'!$G$4</f>
        <v>0</v>
      </c>
      <c r="F17" s="31">
        <f>('Datos Pd pluviometros'!$F13*'Distrib. Pd mediante Thiessen'!$C$4+'Datos Pd pluviometros'!$O13*'Distrib. Pd mediante Thiessen'!$D$4+'Datos Pd pluviometros'!$F28*'Distrib. Pd mediante Thiessen'!$E$4+'Datos Pd pluviometros'!$O28*'Distrib. Pd mediante Thiessen'!$F$4)/'Distrib. Pd mediante Thiessen'!$G$4</f>
        <v>0</v>
      </c>
      <c r="G17" s="31">
        <f>('Datos Pd pluviometros'!$G13*'Distrib. Pd mediante Thiessen'!$C$4+'Datos Pd pluviometros'!$P13*'Distrib. Pd mediante Thiessen'!$D$4+'Datos Pd pluviometros'!$G28*'Distrib. Pd mediante Thiessen'!$E$4+'Datos Pd pluviometros'!$P28*'Distrib. Pd mediante Thiessen'!$F$4)/'Distrib. Pd mediante Thiessen'!$G$4</f>
        <v>0</v>
      </c>
      <c r="H17" s="31">
        <f>('Datos Pd pluviometros'!$H13*'Distrib. Pd mediante Thiessen'!$C$4+'Datos Pd pluviometros'!$Q13*'Distrib. Pd mediante Thiessen'!$D$4+'Datos Pd pluviometros'!$H28*'Distrib. Pd mediante Thiessen'!$E$4+'Datos Pd pluviometros'!$Q28*'Distrib. Pd mediante Thiessen'!$F$4)/'Distrib. Pd mediante Thiessen'!$G$4</f>
        <v>0</v>
      </c>
      <c r="I17" s="32">
        <f>('Datos Pd pluviometros'!$I13*'Distrib. Pd mediante Thiessen'!$C$4+'Datos Pd pluviometros'!$R13*'Distrib. Pd mediante Thiessen'!$D$4+'Datos Pd pluviometros'!$I28*'Distrib. Pd mediante Thiessen'!$E$4+'Datos Pd pluviometros'!$R28*'Distrib. Pd mediante Thiessen'!$F$4)/'Distrib. Pd mediante Thiessen'!$G$4</f>
        <v>0</v>
      </c>
      <c r="L17" s="20"/>
      <c r="M17" s="20"/>
      <c r="N17" s="21"/>
      <c r="O17" s="21"/>
      <c r="P17" s="21"/>
      <c r="Q17" s="21"/>
      <c r="R17" s="21"/>
      <c r="S17" s="21"/>
      <c r="T17" s="21"/>
    </row>
    <row r="18" spans="2:20" ht="15">
      <c r="B18" s="4">
        <v>3</v>
      </c>
      <c r="C18" s="30">
        <f>('Datos Pd pluviometros'!$C14*'Distrib. Pd mediante Thiessen'!$C$4+'Datos Pd pluviometros'!$L14*'Distrib. Pd mediante Thiessen'!$D$4+'Datos Pd pluviometros'!$C29*'Distrib. Pd mediante Thiessen'!$E$4+'Datos Pd pluviometros'!$L29*'Distrib. Pd mediante Thiessen'!$F$4)/'Distrib. Pd mediante Thiessen'!$G$4</f>
        <v>0</v>
      </c>
      <c r="D18" s="31">
        <f>('Datos Pd pluviometros'!$D14*'Distrib. Pd mediante Thiessen'!$C$4+'Datos Pd pluviometros'!$M14*'Distrib. Pd mediante Thiessen'!$D$4+'Datos Pd pluviometros'!$D29*'Distrib. Pd mediante Thiessen'!$E$4+'Datos Pd pluviometros'!$M29*'Distrib. Pd mediante Thiessen'!$F$4)/'Distrib. Pd mediante Thiessen'!$G$4</f>
        <v>0</v>
      </c>
      <c r="E18" s="31">
        <f>('Datos Pd pluviometros'!$E14*'Distrib. Pd mediante Thiessen'!$C$4+'Datos Pd pluviometros'!$N14*'Distrib. Pd mediante Thiessen'!$D$4+'Datos Pd pluviometros'!$E29*'Distrib. Pd mediante Thiessen'!$E$4+'Datos Pd pluviometros'!$N29*'Distrib. Pd mediante Thiessen'!$F$4)/'Distrib. Pd mediante Thiessen'!$G$4</f>
        <v>0</v>
      </c>
      <c r="F18" s="31">
        <f>('Datos Pd pluviometros'!$F14*'Distrib. Pd mediante Thiessen'!$C$4+'Datos Pd pluviometros'!$O14*'Distrib. Pd mediante Thiessen'!$D$4+'Datos Pd pluviometros'!$F29*'Distrib. Pd mediante Thiessen'!$E$4+'Datos Pd pluviometros'!$O29*'Distrib. Pd mediante Thiessen'!$F$4)/'Distrib. Pd mediante Thiessen'!$G$4</f>
        <v>0</v>
      </c>
      <c r="G18" s="31">
        <f>('Datos Pd pluviometros'!$G14*'Distrib. Pd mediante Thiessen'!$C$4+'Datos Pd pluviometros'!$P14*'Distrib. Pd mediante Thiessen'!$D$4+'Datos Pd pluviometros'!$G29*'Distrib. Pd mediante Thiessen'!$E$4+'Datos Pd pluviometros'!$P29*'Distrib. Pd mediante Thiessen'!$F$4)/'Distrib. Pd mediante Thiessen'!$G$4</f>
        <v>0</v>
      </c>
      <c r="H18" s="31">
        <f>('Datos Pd pluviometros'!$H14*'Distrib. Pd mediante Thiessen'!$C$4+'Datos Pd pluviometros'!$Q14*'Distrib. Pd mediante Thiessen'!$D$4+'Datos Pd pluviometros'!$H29*'Distrib. Pd mediante Thiessen'!$E$4+'Datos Pd pluviometros'!$Q29*'Distrib. Pd mediante Thiessen'!$F$4)/'Distrib. Pd mediante Thiessen'!$G$4</f>
        <v>0</v>
      </c>
      <c r="I18" s="32">
        <f>('Datos Pd pluviometros'!$I14*'Distrib. Pd mediante Thiessen'!$C$4+'Datos Pd pluviometros'!$R14*'Distrib. Pd mediante Thiessen'!$D$4+'Datos Pd pluviometros'!$I29*'Distrib. Pd mediante Thiessen'!$E$4+'Datos Pd pluviometros'!$R29*'Distrib. Pd mediante Thiessen'!$F$4)/'Distrib. Pd mediante Thiessen'!$G$4</f>
        <v>0</v>
      </c>
      <c r="L18" s="20"/>
      <c r="M18" s="20"/>
      <c r="N18" s="21"/>
      <c r="O18" s="21"/>
      <c r="P18" s="21"/>
      <c r="Q18" s="21"/>
      <c r="R18" s="21"/>
      <c r="S18" s="21"/>
      <c r="T18" s="21"/>
    </row>
    <row r="19" spans="2:20" ht="15">
      <c r="B19" s="4">
        <v>2</v>
      </c>
      <c r="C19" s="30">
        <f>('Datos Pd pluviometros'!$C15*'Distrib. Pd mediante Thiessen'!$C$4+'Datos Pd pluviometros'!$L15*'Distrib. Pd mediante Thiessen'!$D$4+'Datos Pd pluviometros'!$C30*'Distrib. Pd mediante Thiessen'!$E$4+'Datos Pd pluviometros'!$L30*'Distrib. Pd mediante Thiessen'!$F$4)/'Distrib. Pd mediante Thiessen'!$G$4</f>
        <v>0</v>
      </c>
      <c r="D19" s="31">
        <f>('Datos Pd pluviometros'!$D15*'Distrib. Pd mediante Thiessen'!$C$4+'Datos Pd pluviometros'!$M15*'Distrib. Pd mediante Thiessen'!$D$4+'Datos Pd pluviometros'!$D30*'Distrib. Pd mediante Thiessen'!$E$4+'Datos Pd pluviometros'!$M30*'Distrib. Pd mediante Thiessen'!$F$4)/'Distrib. Pd mediante Thiessen'!$G$4</f>
        <v>0</v>
      </c>
      <c r="E19" s="31">
        <f>('Datos Pd pluviometros'!$E15*'Distrib. Pd mediante Thiessen'!$C$4+'Datos Pd pluviometros'!$N15*'Distrib. Pd mediante Thiessen'!$D$4+'Datos Pd pluviometros'!$E30*'Distrib. Pd mediante Thiessen'!$E$4+'Datos Pd pluviometros'!$N30*'Distrib. Pd mediante Thiessen'!$F$4)/'Distrib. Pd mediante Thiessen'!$G$4</f>
        <v>0</v>
      </c>
      <c r="F19" s="31">
        <f>('Datos Pd pluviometros'!$F15*'Distrib. Pd mediante Thiessen'!$C$4+'Datos Pd pluviometros'!$O15*'Distrib. Pd mediante Thiessen'!$D$4+'Datos Pd pluviometros'!$F30*'Distrib. Pd mediante Thiessen'!$E$4+'Datos Pd pluviometros'!$O30*'Distrib. Pd mediante Thiessen'!$F$4)/'Distrib. Pd mediante Thiessen'!$G$4</f>
        <v>0</v>
      </c>
      <c r="G19" s="31">
        <f>('Datos Pd pluviometros'!$G15*'Distrib. Pd mediante Thiessen'!$C$4+'Datos Pd pluviometros'!$P15*'Distrib. Pd mediante Thiessen'!$D$4+'Datos Pd pluviometros'!$G30*'Distrib. Pd mediante Thiessen'!$E$4+'Datos Pd pluviometros'!$P30*'Distrib. Pd mediante Thiessen'!$F$4)/'Distrib. Pd mediante Thiessen'!$G$4</f>
        <v>0</v>
      </c>
      <c r="H19" s="31">
        <f>('Datos Pd pluviometros'!$H15*'Distrib. Pd mediante Thiessen'!$C$4+'Datos Pd pluviometros'!$Q15*'Distrib. Pd mediante Thiessen'!$D$4+'Datos Pd pluviometros'!$H30*'Distrib. Pd mediante Thiessen'!$E$4+'Datos Pd pluviometros'!$Q30*'Distrib. Pd mediante Thiessen'!$F$4)/'Distrib. Pd mediante Thiessen'!$G$4</f>
        <v>0</v>
      </c>
      <c r="I19" s="32">
        <f>('Datos Pd pluviometros'!$I15*'Distrib. Pd mediante Thiessen'!$C$4+'Datos Pd pluviometros'!$R15*'Distrib. Pd mediante Thiessen'!$D$4+'Datos Pd pluviometros'!$I30*'Distrib. Pd mediante Thiessen'!$E$4+'Datos Pd pluviometros'!$R30*'Distrib. Pd mediante Thiessen'!$F$4)/'Distrib. Pd mediante Thiessen'!$G$4</f>
        <v>0</v>
      </c>
      <c r="L19" s="20"/>
      <c r="M19" s="20"/>
      <c r="N19" s="21"/>
      <c r="O19" s="21"/>
      <c r="P19" s="21"/>
      <c r="Q19" s="21"/>
      <c r="R19" s="21"/>
      <c r="S19" s="21"/>
      <c r="T19" s="21"/>
    </row>
    <row r="20" spans="2:20" ht="15.75" thickBot="1">
      <c r="B20" s="5">
        <v>1</v>
      </c>
      <c r="C20" s="33">
        <f>('Datos Pd pluviometros'!$C16*'Distrib. Pd mediante Thiessen'!$C$4+'Datos Pd pluviometros'!$L16*'Distrib. Pd mediante Thiessen'!$D$4+'Datos Pd pluviometros'!$C31*'Distrib. Pd mediante Thiessen'!$E$4+'Datos Pd pluviometros'!$L31*'Distrib. Pd mediante Thiessen'!$F$4)/'Distrib. Pd mediante Thiessen'!$G$4</f>
        <v>0</v>
      </c>
      <c r="D20" s="34">
        <f>('Datos Pd pluviometros'!$D16*'Distrib. Pd mediante Thiessen'!$C$4+'Datos Pd pluviometros'!$M16*'Distrib. Pd mediante Thiessen'!$D$4+'Datos Pd pluviometros'!$D31*'Distrib. Pd mediante Thiessen'!$E$4+'Datos Pd pluviometros'!$M31*'Distrib. Pd mediante Thiessen'!$F$4)/'Distrib. Pd mediante Thiessen'!$G$4</f>
        <v>0</v>
      </c>
      <c r="E20" s="34">
        <f>('Datos Pd pluviometros'!$E16*'Distrib. Pd mediante Thiessen'!$C$4+'Datos Pd pluviometros'!$N16*'Distrib. Pd mediante Thiessen'!$D$4+'Datos Pd pluviometros'!$E31*'Distrib. Pd mediante Thiessen'!$E$4+'Datos Pd pluviometros'!$N31*'Distrib. Pd mediante Thiessen'!$F$4)/'Distrib. Pd mediante Thiessen'!$G$4</f>
        <v>0</v>
      </c>
      <c r="F20" s="34">
        <f>('Datos Pd pluviometros'!$F16*'Distrib. Pd mediante Thiessen'!$C$4+'Datos Pd pluviometros'!$O16*'Distrib. Pd mediante Thiessen'!$D$4+'Datos Pd pluviometros'!$F31*'Distrib. Pd mediante Thiessen'!$E$4+'Datos Pd pluviometros'!$O31*'Distrib. Pd mediante Thiessen'!$F$4)/'Distrib. Pd mediante Thiessen'!$G$4</f>
        <v>0</v>
      </c>
      <c r="G20" s="34">
        <f>('Datos Pd pluviometros'!$G16*'Distrib. Pd mediante Thiessen'!$C$4+'Datos Pd pluviometros'!$P16*'Distrib. Pd mediante Thiessen'!$D$4+'Datos Pd pluviometros'!$G31*'Distrib. Pd mediante Thiessen'!$E$4+'Datos Pd pluviometros'!$P31*'Distrib. Pd mediante Thiessen'!$F$4)/'Distrib. Pd mediante Thiessen'!$G$4</f>
        <v>0</v>
      </c>
      <c r="H20" s="34">
        <f>('Datos Pd pluviometros'!$H16*'Distrib. Pd mediante Thiessen'!$C$4+'Datos Pd pluviometros'!$Q16*'Distrib. Pd mediante Thiessen'!$D$4+'Datos Pd pluviometros'!$H31*'Distrib. Pd mediante Thiessen'!$E$4+'Datos Pd pluviometros'!$Q31*'Distrib. Pd mediante Thiessen'!$F$4)/'Distrib. Pd mediante Thiessen'!$G$4</f>
        <v>0</v>
      </c>
      <c r="I20" s="35">
        <f>('Datos Pd pluviometros'!$I16*'Distrib. Pd mediante Thiessen'!$C$4+'Datos Pd pluviometros'!$R16*'Distrib. Pd mediante Thiessen'!$D$4+'Datos Pd pluviometros'!$I31*'Distrib. Pd mediante Thiessen'!$E$4+'Datos Pd pluviometros'!$R31*'Distrib. Pd mediante Thiessen'!$F$4)/'Distrib. Pd mediante Thiessen'!$G$4</f>
        <v>0</v>
      </c>
      <c r="L20" s="20"/>
      <c r="M20" s="20"/>
      <c r="N20" s="21"/>
      <c r="O20" s="21"/>
      <c r="P20" s="21"/>
      <c r="Q20" s="21"/>
      <c r="R20" s="21"/>
      <c r="S20" s="21"/>
      <c r="T20" s="21"/>
    </row>
  </sheetData>
  <sheetProtection/>
  <mergeCells count="4">
    <mergeCell ref="G2:G3"/>
    <mergeCell ref="C2:F2"/>
    <mergeCell ref="B7:I8"/>
    <mergeCell ref="C9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6:J19"/>
  <sheetViews>
    <sheetView zoomScalePageLayoutView="0" workbookViewId="0" topLeftCell="A1">
      <selection activeCell="M10" sqref="M10"/>
    </sheetView>
  </sheetViews>
  <sheetFormatPr defaultColWidth="11.421875" defaultRowHeight="15"/>
  <sheetData>
    <row r="5" ht="15.75" thickBot="1"/>
    <row r="6" spans="2:10" ht="19.5" customHeight="1">
      <c r="B6" s="198" t="s">
        <v>11</v>
      </c>
      <c r="C6" s="199"/>
      <c r="D6" s="199"/>
      <c r="E6" s="199"/>
      <c r="F6" s="199"/>
      <c r="G6" s="199"/>
      <c r="H6" s="199"/>
      <c r="I6" s="199"/>
      <c r="J6" s="200"/>
    </row>
    <row r="7" spans="2:10" ht="19.5" customHeight="1" thickBot="1">
      <c r="B7" s="201"/>
      <c r="C7" s="202"/>
      <c r="D7" s="202"/>
      <c r="E7" s="202"/>
      <c r="F7" s="202"/>
      <c r="G7" s="202"/>
      <c r="H7" s="202"/>
      <c r="I7" s="202"/>
      <c r="J7" s="203"/>
    </row>
    <row r="8" spans="2:10" ht="15">
      <c r="B8" s="204" t="s">
        <v>1</v>
      </c>
      <c r="C8" s="205"/>
      <c r="D8" s="188" t="s">
        <v>12</v>
      </c>
      <c r="E8" s="188"/>
      <c r="F8" s="188"/>
      <c r="G8" s="188"/>
      <c r="H8" s="188"/>
      <c r="I8" s="188"/>
      <c r="J8" s="189"/>
    </row>
    <row r="9" spans="2:10" ht="15.75" thickBot="1">
      <c r="B9" s="36" t="s">
        <v>2</v>
      </c>
      <c r="C9" s="37" t="s">
        <v>3</v>
      </c>
      <c r="D9" s="53">
        <v>2</v>
      </c>
      <c r="E9" s="48">
        <v>5</v>
      </c>
      <c r="F9" s="48">
        <v>10</v>
      </c>
      <c r="G9" s="48">
        <v>25</v>
      </c>
      <c r="H9" s="48">
        <v>50</v>
      </c>
      <c r="I9" s="48">
        <v>100</v>
      </c>
      <c r="J9" s="49" t="s">
        <v>0</v>
      </c>
    </row>
    <row r="10" spans="2:10" ht="15">
      <c r="B10" s="38">
        <v>24</v>
      </c>
      <c r="C10" s="50">
        <f aca="true" t="shared" si="0" ref="C10:C19">B10*60</f>
        <v>1440</v>
      </c>
      <c r="D10" s="54">
        <f>'Distrib. Pd mediante Thiessen'!C11/$B10</f>
        <v>0</v>
      </c>
      <c r="E10" s="39">
        <f>'Distrib. Pd mediante Thiessen'!D11/$B10</f>
        <v>0</v>
      </c>
      <c r="F10" s="39">
        <f>'Distrib. Pd mediante Thiessen'!E11/$B10</f>
        <v>0</v>
      </c>
      <c r="G10" s="39">
        <f>'Distrib. Pd mediante Thiessen'!F11/$B10</f>
        <v>0</v>
      </c>
      <c r="H10" s="39">
        <f>'Distrib. Pd mediante Thiessen'!G11/$B10</f>
        <v>0</v>
      </c>
      <c r="I10" s="39">
        <f>'Distrib. Pd mediante Thiessen'!H11/$B10</f>
        <v>0</v>
      </c>
      <c r="J10" s="40">
        <f>'Distrib. Pd mediante Thiessen'!I11/$B10</f>
        <v>0</v>
      </c>
    </row>
    <row r="11" spans="2:10" ht="15">
      <c r="B11" s="41">
        <v>18</v>
      </c>
      <c r="C11" s="51">
        <f t="shared" si="0"/>
        <v>1080</v>
      </c>
      <c r="D11" s="55">
        <f>'Distrib. Pd mediante Thiessen'!C12/$B11</f>
        <v>0</v>
      </c>
      <c r="E11" s="42">
        <f>'Distrib. Pd mediante Thiessen'!D12/$B11</f>
        <v>0</v>
      </c>
      <c r="F11" s="42">
        <f>'Distrib. Pd mediante Thiessen'!E12/$B11</f>
        <v>0</v>
      </c>
      <c r="G11" s="42">
        <f>'Distrib. Pd mediante Thiessen'!F12/$B11</f>
        <v>0</v>
      </c>
      <c r="H11" s="42">
        <f>'Distrib. Pd mediante Thiessen'!G12/$B11</f>
        <v>0</v>
      </c>
      <c r="I11" s="42">
        <f>'Distrib. Pd mediante Thiessen'!H12/$B11</f>
        <v>0</v>
      </c>
      <c r="J11" s="43">
        <f>'Distrib. Pd mediante Thiessen'!I12/$B11</f>
        <v>0</v>
      </c>
    </row>
    <row r="12" spans="2:10" ht="15">
      <c r="B12" s="41">
        <v>12</v>
      </c>
      <c r="C12" s="51">
        <f t="shared" si="0"/>
        <v>720</v>
      </c>
      <c r="D12" s="55">
        <f>'Distrib. Pd mediante Thiessen'!C13/$B12</f>
        <v>0</v>
      </c>
      <c r="E12" s="42">
        <f>'Distrib. Pd mediante Thiessen'!D13/$B12</f>
        <v>0</v>
      </c>
      <c r="F12" s="42">
        <f>'Distrib. Pd mediante Thiessen'!E13/$B12</f>
        <v>0</v>
      </c>
      <c r="G12" s="42">
        <f>'Distrib. Pd mediante Thiessen'!F13/$B12</f>
        <v>0</v>
      </c>
      <c r="H12" s="42">
        <f>'Distrib. Pd mediante Thiessen'!G13/$B12</f>
        <v>0</v>
      </c>
      <c r="I12" s="42">
        <f>'Distrib. Pd mediante Thiessen'!H13/$B12</f>
        <v>0</v>
      </c>
      <c r="J12" s="43">
        <f>'Distrib. Pd mediante Thiessen'!I13/$B12</f>
        <v>0</v>
      </c>
    </row>
    <row r="13" spans="2:10" ht="15">
      <c r="B13" s="41">
        <v>8</v>
      </c>
      <c r="C13" s="51">
        <f t="shared" si="0"/>
        <v>480</v>
      </c>
      <c r="D13" s="55">
        <f>'Distrib. Pd mediante Thiessen'!C14/$B13</f>
        <v>0</v>
      </c>
      <c r="E13" s="42">
        <f>'Distrib. Pd mediante Thiessen'!D14/$B13</f>
        <v>0</v>
      </c>
      <c r="F13" s="42">
        <f>'Distrib. Pd mediante Thiessen'!E14/$B13</f>
        <v>0</v>
      </c>
      <c r="G13" s="42">
        <f>'Distrib. Pd mediante Thiessen'!F14/$B13</f>
        <v>0</v>
      </c>
      <c r="H13" s="42">
        <f>'Distrib. Pd mediante Thiessen'!G14/$B13</f>
        <v>0</v>
      </c>
      <c r="I13" s="42">
        <f>'Distrib. Pd mediante Thiessen'!H14/$B13</f>
        <v>0</v>
      </c>
      <c r="J13" s="43">
        <f>'Distrib. Pd mediante Thiessen'!I14/$B13</f>
        <v>0</v>
      </c>
    </row>
    <row r="14" spans="2:10" ht="15">
      <c r="B14" s="41">
        <v>6</v>
      </c>
      <c r="C14" s="51">
        <f t="shared" si="0"/>
        <v>360</v>
      </c>
      <c r="D14" s="55">
        <f>'Distrib. Pd mediante Thiessen'!C15/$B14</f>
        <v>0</v>
      </c>
      <c r="E14" s="42">
        <f>'Distrib. Pd mediante Thiessen'!D15/$B14</f>
        <v>0</v>
      </c>
      <c r="F14" s="42">
        <f>'Distrib. Pd mediante Thiessen'!E15/$B14</f>
        <v>0</v>
      </c>
      <c r="G14" s="42">
        <f>'Distrib. Pd mediante Thiessen'!F15/$B14</f>
        <v>0</v>
      </c>
      <c r="H14" s="42">
        <f>'Distrib. Pd mediante Thiessen'!G15/$B14</f>
        <v>0</v>
      </c>
      <c r="I14" s="42">
        <f>'Distrib. Pd mediante Thiessen'!H15/$B14</f>
        <v>0</v>
      </c>
      <c r="J14" s="43">
        <f>'Distrib. Pd mediante Thiessen'!I15/$B14</f>
        <v>0</v>
      </c>
    </row>
    <row r="15" spans="2:10" ht="15">
      <c r="B15" s="41">
        <v>5</v>
      </c>
      <c r="C15" s="51">
        <f t="shared" si="0"/>
        <v>300</v>
      </c>
      <c r="D15" s="55">
        <f>'Distrib. Pd mediante Thiessen'!C16/$B15</f>
        <v>0</v>
      </c>
      <c r="E15" s="42">
        <f>'Distrib. Pd mediante Thiessen'!D16/$B15</f>
        <v>0</v>
      </c>
      <c r="F15" s="42">
        <f>'Distrib. Pd mediante Thiessen'!E16/$B15</f>
        <v>0</v>
      </c>
      <c r="G15" s="42">
        <f>'Distrib. Pd mediante Thiessen'!F16/$B15</f>
        <v>0</v>
      </c>
      <c r="H15" s="42">
        <f>'Distrib. Pd mediante Thiessen'!G16/$B15</f>
        <v>0</v>
      </c>
      <c r="I15" s="42">
        <f>'Distrib. Pd mediante Thiessen'!H16/$B15</f>
        <v>0</v>
      </c>
      <c r="J15" s="43">
        <f>'Distrib. Pd mediante Thiessen'!I16/$B15</f>
        <v>0</v>
      </c>
    </row>
    <row r="16" spans="2:10" ht="15">
      <c r="B16" s="41">
        <v>4</v>
      </c>
      <c r="C16" s="51">
        <f t="shared" si="0"/>
        <v>240</v>
      </c>
      <c r="D16" s="55">
        <f>'Distrib. Pd mediante Thiessen'!C17/$B16</f>
        <v>0</v>
      </c>
      <c r="E16" s="42">
        <f>'Distrib. Pd mediante Thiessen'!D17/$B16</f>
        <v>0</v>
      </c>
      <c r="F16" s="42">
        <f>'Distrib. Pd mediante Thiessen'!E17/$B16</f>
        <v>0</v>
      </c>
      <c r="G16" s="42">
        <f>'Distrib. Pd mediante Thiessen'!F17/$B16</f>
        <v>0</v>
      </c>
      <c r="H16" s="42">
        <f>'Distrib. Pd mediante Thiessen'!G17/$B16</f>
        <v>0</v>
      </c>
      <c r="I16" s="42">
        <f>'Distrib. Pd mediante Thiessen'!H17/$B16</f>
        <v>0</v>
      </c>
      <c r="J16" s="43">
        <f>'Distrib. Pd mediante Thiessen'!I17/$B16</f>
        <v>0</v>
      </c>
    </row>
    <row r="17" spans="2:10" ht="15">
      <c r="B17" s="41">
        <v>3</v>
      </c>
      <c r="C17" s="51">
        <f t="shared" si="0"/>
        <v>180</v>
      </c>
      <c r="D17" s="55">
        <f>'Distrib. Pd mediante Thiessen'!C18/$B17</f>
        <v>0</v>
      </c>
      <c r="E17" s="42">
        <f>'Distrib. Pd mediante Thiessen'!D18/$B17</f>
        <v>0</v>
      </c>
      <c r="F17" s="42">
        <f>'Distrib. Pd mediante Thiessen'!E18/$B17</f>
        <v>0</v>
      </c>
      <c r="G17" s="42">
        <f>'Distrib. Pd mediante Thiessen'!F18/$B17</f>
        <v>0</v>
      </c>
      <c r="H17" s="42">
        <f>'Distrib. Pd mediante Thiessen'!G18/$B17</f>
        <v>0</v>
      </c>
      <c r="I17" s="42">
        <f>'Distrib. Pd mediante Thiessen'!H18/$B17</f>
        <v>0</v>
      </c>
      <c r="J17" s="43">
        <f>'Distrib. Pd mediante Thiessen'!I18/$B17</f>
        <v>0</v>
      </c>
    </row>
    <row r="18" spans="2:10" ht="15">
      <c r="B18" s="41">
        <v>2</v>
      </c>
      <c r="C18" s="51">
        <f t="shared" si="0"/>
        <v>120</v>
      </c>
      <c r="D18" s="55">
        <f>'Distrib. Pd mediante Thiessen'!C19/$B18</f>
        <v>0</v>
      </c>
      <c r="E18" s="42">
        <f>'Distrib. Pd mediante Thiessen'!D19/$B18</f>
        <v>0</v>
      </c>
      <c r="F18" s="42">
        <f>'Distrib. Pd mediante Thiessen'!E19/$B18</f>
        <v>0</v>
      </c>
      <c r="G18" s="42">
        <f>'Distrib. Pd mediante Thiessen'!F19/$B18</f>
        <v>0</v>
      </c>
      <c r="H18" s="42">
        <f>'Distrib. Pd mediante Thiessen'!G19/$B18</f>
        <v>0</v>
      </c>
      <c r="I18" s="42">
        <f>'Distrib. Pd mediante Thiessen'!H19/$B18</f>
        <v>0</v>
      </c>
      <c r="J18" s="43">
        <f>'Distrib. Pd mediante Thiessen'!I19/$B18</f>
        <v>0</v>
      </c>
    </row>
    <row r="19" spans="2:10" ht="15.75" thickBot="1">
      <c r="B19" s="44">
        <v>1</v>
      </c>
      <c r="C19" s="52">
        <f t="shared" si="0"/>
        <v>60</v>
      </c>
      <c r="D19" s="56">
        <f>'Distrib. Pd mediante Thiessen'!C20/$B19</f>
        <v>0</v>
      </c>
      <c r="E19" s="45">
        <f>'Distrib. Pd mediante Thiessen'!D20/$B19</f>
        <v>0</v>
      </c>
      <c r="F19" s="45">
        <f>'Distrib. Pd mediante Thiessen'!E20/$B19</f>
        <v>0</v>
      </c>
      <c r="G19" s="45">
        <f>'Distrib. Pd mediante Thiessen'!F20/$B19</f>
        <v>0</v>
      </c>
      <c r="H19" s="45">
        <f>'Distrib. Pd mediante Thiessen'!G20/$B19</f>
        <v>0</v>
      </c>
      <c r="I19" s="45">
        <f>'Distrib. Pd mediante Thiessen'!H20/$B19</f>
        <v>0</v>
      </c>
      <c r="J19" s="46">
        <f>'Distrib. Pd mediante Thiessen'!I20/$B19</f>
        <v>0</v>
      </c>
    </row>
  </sheetData>
  <sheetProtection/>
  <mergeCells count="3">
    <mergeCell ref="B8:C8"/>
    <mergeCell ref="D8:J8"/>
    <mergeCell ref="B6:J7"/>
  </mergeCells>
  <printOptions/>
  <pageMargins left="0.7" right="0.7" top="0.75" bottom="0.75" header="0.3" footer="0.3"/>
  <pageSetup orientation="portrait" paperSize="9"/>
  <drawing r:id="rId3"/>
  <legacyDrawing r:id="rId2"/>
  <oleObjects>
    <oleObject progId="Equation.3" shapeId="18734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2:R120"/>
  <sheetViews>
    <sheetView zoomScalePageLayoutView="0" workbookViewId="0" topLeftCell="A61">
      <selection activeCell="T28" sqref="T28"/>
    </sheetView>
  </sheetViews>
  <sheetFormatPr defaultColWidth="11.421875" defaultRowHeight="15"/>
  <cols>
    <col min="4" max="4" width="12.28125" style="0" customWidth="1"/>
  </cols>
  <sheetData>
    <row r="2" spans="2:13" ht="15">
      <c r="B2" s="210" t="s">
        <v>17</v>
      </c>
      <c r="C2" s="210"/>
      <c r="D2" s="210"/>
      <c r="E2" s="210"/>
      <c r="F2" s="210"/>
      <c r="G2" s="210"/>
      <c r="H2" s="210"/>
      <c r="K2" s="62" t="s">
        <v>18</v>
      </c>
      <c r="L2" s="62"/>
      <c r="M2" s="62"/>
    </row>
    <row r="3" spans="2:15" ht="15">
      <c r="B3" s="63"/>
      <c r="C3" s="62"/>
      <c r="D3" s="62"/>
      <c r="E3" s="62"/>
      <c r="F3" s="62"/>
      <c r="G3" s="62"/>
      <c r="H3" s="62"/>
      <c r="K3" s="62"/>
      <c r="L3" s="62" t="s">
        <v>19</v>
      </c>
      <c r="M3" s="62" t="s">
        <v>20</v>
      </c>
      <c r="O3" s="62"/>
    </row>
    <row r="4" spans="2:15" ht="15">
      <c r="B4" s="63"/>
      <c r="C4" s="62"/>
      <c r="D4" s="62"/>
      <c r="E4" s="62"/>
      <c r="F4" s="62"/>
      <c r="G4" s="62"/>
      <c r="H4" s="62"/>
      <c r="K4" s="62"/>
      <c r="L4" s="62" t="s">
        <v>21</v>
      </c>
      <c r="M4" s="62" t="s">
        <v>22</v>
      </c>
      <c r="O4" s="62"/>
    </row>
    <row r="5" spans="2:15" ht="15">
      <c r="B5" s="62"/>
      <c r="C5" s="62"/>
      <c r="D5" s="62"/>
      <c r="E5" s="62"/>
      <c r="F5" s="62"/>
      <c r="G5" s="62"/>
      <c r="H5" s="62"/>
      <c r="K5" s="62"/>
      <c r="L5" s="62" t="s">
        <v>23</v>
      </c>
      <c r="M5" s="62" t="s">
        <v>24</v>
      </c>
      <c r="O5" s="62"/>
    </row>
    <row r="6" spans="6:15" ht="15">
      <c r="F6" s="62"/>
      <c r="G6" s="62"/>
      <c r="H6" s="62"/>
      <c r="K6" s="62"/>
      <c r="L6" s="62" t="s">
        <v>72</v>
      </c>
      <c r="M6" s="62" t="s">
        <v>25</v>
      </c>
      <c r="O6" s="62"/>
    </row>
    <row r="7" spans="2:12" ht="15">
      <c r="B7" s="64" t="s">
        <v>26</v>
      </c>
      <c r="C7" s="62"/>
      <c r="D7" s="62"/>
      <c r="E7" s="62"/>
      <c r="F7" s="62"/>
      <c r="G7" s="62"/>
      <c r="H7" s="62"/>
      <c r="L7" s="62"/>
    </row>
    <row r="8" spans="6:11" ht="15">
      <c r="F8" s="62"/>
      <c r="G8" s="62"/>
      <c r="H8" s="62"/>
      <c r="I8" s="62"/>
      <c r="J8" s="62"/>
      <c r="K8" s="62"/>
    </row>
    <row r="9" spans="3:11" ht="15">
      <c r="C9" s="62"/>
      <c r="D9" s="62"/>
      <c r="E9" s="62"/>
      <c r="F9" s="62"/>
      <c r="G9" s="62"/>
      <c r="H9" s="62"/>
      <c r="I9" s="62"/>
      <c r="J9" s="62"/>
      <c r="K9" s="62"/>
    </row>
    <row r="10" spans="2:11" ht="15">
      <c r="B10" s="64" t="s">
        <v>27</v>
      </c>
      <c r="C10" s="62"/>
      <c r="D10" s="62"/>
      <c r="E10" s="62"/>
      <c r="F10" s="62"/>
      <c r="G10" s="62"/>
      <c r="H10" s="62"/>
      <c r="I10" s="62"/>
      <c r="J10" s="62"/>
      <c r="K10" s="62"/>
    </row>
    <row r="11" spans="2:11" ht="15"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9:11" ht="15">
      <c r="I12" s="62"/>
      <c r="J12" s="62"/>
      <c r="K12" s="62"/>
    </row>
    <row r="13" ht="15.75" thickBot="1"/>
    <row r="14" spans="2:18" ht="15.75" thickBot="1">
      <c r="B14" s="206" t="s">
        <v>28</v>
      </c>
      <c r="C14" s="207"/>
      <c r="D14" s="207"/>
      <c r="E14" s="207"/>
      <c r="F14" s="207"/>
      <c r="G14" s="207"/>
      <c r="H14" s="208"/>
      <c r="I14" s="64"/>
      <c r="J14" s="62"/>
      <c r="K14" s="63"/>
      <c r="L14" s="63"/>
      <c r="M14" s="62"/>
      <c r="N14" s="62"/>
      <c r="O14" s="62"/>
      <c r="P14" s="65"/>
      <c r="Q14" s="211" t="s">
        <v>29</v>
      </c>
      <c r="R14" s="212"/>
    </row>
    <row r="15" spans="2:18" ht="15.75" thickBot="1">
      <c r="B15" s="66" t="s">
        <v>30</v>
      </c>
      <c r="C15" s="67" t="s">
        <v>31</v>
      </c>
      <c r="D15" s="67" t="s">
        <v>32</v>
      </c>
      <c r="E15" s="67" t="s">
        <v>33</v>
      </c>
      <c r="F15" s="67" t="s">
        <v>34</v>
      </c>
      <c r="G15" s="67" t="s">
        <v>35</v>
      </c>
      <c r="H15" s="68" t="s">
        <v>36</v>
      </c>
      <c r="I15" s="64"/>
      <c r="J15" s="62"/>
      <c r="K15" s="63"/>
      <c r="L15" s="63"/>
      <c r="M15" s="62"/>
      <c r="N15" s="62"/>
      <c r="O15" s="62"/>
      <c r="P15" s="65"/>
      <c r="Q15" s="69" t="s">
        <v>31</v>
      </c>
      <c r="R15" s="70" t="s">
        <v>32</v>
      </c>
    </row>
    <row r="16" spans="2:18" ht="15">
      <c r="B16" s="71">
        <v>1</v>
      </c>
      <c r="C16" s="72">
        <v>1440</v>
      </c>
      <c r="D16" s="73">
        <f>'Intensidad Distribuida'!D10</f>
        <v>0</v>
      </c>
      <c r="E16" s="74">
        <f aca="true" t="shared" si="0" ref="E16:F25">IF(B16="","",LN(C16))</f>
        <v>7.272398392570047</v>
      </c>
      <c r="F16" s="74" t="e">
        <f t="shared" si="0"/>
        <v>#NUM!</v>
      </c>
      <c r="G16" s="74" t="e">
        <f aca="true" t="shared" si="1" ref="G16:G25">IF(B16="","",E16*F16)</f>
        <v>#NUM!</v>
      </c>
      <c r="H16" s="75">
        <f aca="true" t="shared" si="2" ref="H16:H25">IF(C16="","",E16^2)</f>
        <v>52.8877783802554</v>
      </c>
      <c r="I16" s="64"/>
      <c r="J16" s="62"/>
      <c r="K16" s="63"/>
      <c r="L16" s="63"/>
      <c r="M16" s="62"/>
      <c r="N16" s="62"/>
      <c r="Q16" s="76">
        <f aca="true" t="shared" si="3" ref="Q16:R25">C16</f>
        <v>1440</v>
      </c>
      <c r="R16" s="77">
        <f t="shared" si="3"/>
        <v>0</v>
      </c>
    </row>
    <row r="17" spans="2:18" ht="15">
      <c r="B17" s="78">
        <f aca="true" t="shared" si="4" ref="B17:B25">B16+1</f>
        <v>2</v>
      </c>
      <c r="C17" s="79">
        <v>1080</v>
      </c>
      <c r="D17" s="80">
        <f>'Intensidad Distribuida'!D11</f>
        <v>0</v>
      </c>
      <c r="E17" s="81">
        <f t="shared" si="0"/>
        <v>6.984716320118266</v>
      </c>
      <c r="F17" s="81" t="e">
        <f t="shared" si="0"/>
        <v>#NUM!</v>
      </c>
      <c r="G17" s="81" t="e">
        <f t="shared" si="1"/>
        <v>#NUM!</v>
      </c>
      <c r="H17" s="82">
        <f t="shared" si="2"/>
        <v>48.78626207252645</v>
      </c>
      <c r="I17" s="64"/>
      <c r="J17" s="62"/>
      <c r="K17" s="63"/>
      <c r="L17" s="63"/>
      <c r="M17" s="62"/>
      <c r="N17" s="62"/>
      <c r="Q17" s="76">
        <f t="shared" si="3"/>
        <v>1080</v>
      </c>
      <c r="R17" s="77">
        <f t="shared" si="3"/>
        <v>0</v>
      </c>
    </row>
    <row r="18" spans="2:18" ht="15">
      <c r="B18" s="78">
        <f t="shared" si="4"/>
        <v>3</v>
      </c>
      <c r="C18" s="79">
        <v>720</v>
      </c>
      <c r="D18" s="80">
        <f>'Intensidad Distribuida'!D12</f>
        <v>0</v>
      </c>
      <c r="E18" s="81">
        <f t="shared" si="0"/>
        <v>6.579251212010101</v>
      </c>
      <c r="F18" s="81" t="e">
        <f t="shared" si="0"/>
        <v>#NUM!</v>
      </c>
      <c r="G18" s="81" t="e">
        <f t="shared" si="1"/>
        <v>#NUM!</v>
      </c>
      <c r="H18" s="82">
        <f t="shared" si="2"/>
        <v>43.286546510736386</v>
      </c>
      <c r="I18" s="64"/>
      <c r="J18" s="62"/>
      <c r="K18" s="63"/>
      <c r="L18" s="63"/>
      <c r="M18" s="62"/>
      <c r="N18" s="62"/>
      <c r="Q18" s="76">
        <f t="shared" si="3"/>
        <v>720</v>
      </c>
      <c r="R18" s="77">
        <f t="shared" si="3"/>
        <v>0</v>
      </c>
    </row>
    <row r="19" spans="2:18" ht="15">
      <c r="B19" s="78">
        <f t="shared" si="4"/>
        <v>4</v>
      </c>
      <c r="C19" s="79">
        <v>480</v>
      </c>
      <c r="D19" s="80">
        <f>'Intensidad Distribuida'!D13</f>
        <v>0</v>
      </c>
      <c r="E19" s="81">
        <f t="shared" si="0"/>
        <v>6.173786103901937</v>
      </c>
      <c r="F19" s="81" t="e">
        <f t="shared" si="0"/>
        <v>#NUM!</v>
      </c>
      <c r="G19" s="81" t="e">
        <f t="shared" si="1"/>
        <v>#NUM!</v>
      </c>
      <c r="H19" s="82">
        <f t="shared" si="2"/>
        <v>38.115634856732655</v>
      </c>
      <c r="I19" s="64"/>
      <c r="J19" s="62"/>
      <c r="K19" s="63"/>
      <c r="L19" s="63"/>
      <c r="M19" s="62"/>
      <c r="N19" s="62"/>
      <c r="Q19" s="76">
        <f t="shared" si="3"/>
        <v>480</v>
      </c>
      <c r="R19" s="77">
        <f t="shared" si="3"/>
        <v>0</v>
      </c>
    </row>
    <row r="20" spans="2:18" ht="15">
      <c r="B20" s="78">
        <f t="shared" si="4"/>
        <v>5</v>
      </c>
      <c r="C20" s="79">
        <v>360</v>
      </c>
      <c r="D20" s="80">
        <f>'Intensidad Distribuida'!D14</f>
        <v>0</v>
      </c>
      <c r="E20" s="81">
        <f t="shared" si="0"/>
        <v>5.886104031450156</v>
      </c>
      <c r="F20" s="81" t="e">
        <f t="shared" si="0"/>
        <v>#NUM!</v>
      </c>
      <c r="G20" s="81" t="e">
        <f t="shared" si="1"/>
        <v>#NUM!</v>
      </c>
      <c r="H20" s="82">
        <f t="shared" si="2"/>
        <v>34.646220669053776</v>
      </c>
      <c r="I20" s="64"/>
      <c r="J20" s="62"/>
      <c r="K20" s="63"/>
      <c r="L20" s="63"/>
      <c r="M20" s="62"/>
      <c r="N20" s="62"/>
      <c r="Q20" s="76">
        <f t="shared" si="3"/>
        <v>360</v>
      </c>
      <c r="R20" s="77">
        <f t="shared" si="3"/>
        <v>0</v>
      </c>
    </row>
    <row r="21" spans="2:18" ht="15">
      <c r="B21" s="78">
        <f t="shared" si="4"/>
        <v>6</v>
      </c>
      <c r="C21" s="79">
        <v>300</v>
      </c>
      <c r="D21" s="80">
        <f>'Intensidad Distribuida'!D15</f>
        <v>0</v>
      </c>
      <c r="E21" s="81">
        <f t="shared" si="0"/>
        <v>5.703782474656201</v>
      </c>
      <c r="F21" s="81" t="e">
        <f t="shared" si="0"/>
        <v>#NUM!</v>
      </c>
      <c r="G21" s="81" t="e">
        <f t="shared" si="1"/>
        <v>#NUM!</v>
      </c>
      <c r="H21" s="82">
        <f t="shared" si="2"/>
        <v>32.53313451819522</v>
      </c>
      <c r="I21" s="64"/>
      <c r="J21" s="62"/>
      <c r="K21" s="63"/>
      <c r="L21" s="63"/>
      <c r="M21" s="62"/>
      <c r="N21" s="62"/>
      <c r="Q21" s="76">
        <f t="shared" si="3"/>
        <v>300</v>
      </c>
      <c r="R21" s="77">
        <f t="shared" si="3"/>
        <v>0</v>
      </c>
    </row>
    <row r="22" spans="2:18" ht="15">
      <c r="B22" s="78">
        <f t="shared" si="4"/>
        <v>7</v>
      </c>
      <c r="C22" s="79">
        <v>240</v>
      </c>
      <c r="D22" s="80">
        <f>'Intensidad Distribuida'!D16</f>
        <v>0</v>
      </c>
      <c r="E22" s="81">
        <f t="shared" si="0"/>
        <v>5.480638923341991</v>
      </c>
      <c r="F22" s="81" t="e">
        <f t="shared" si="0"/>
        <v>#NUM!</v>
      </c>
      <c r="G22" s="81" t="e">
        <f t="shared" si="1"/>
        <v>#NUM!</v>
      </c>
      <c r="H22" s="82">
        <f t="shared" si="2"/>
        <v>30.03740300805126</v>
      </c>
      <c r="I22" s="64"/>
      <c r="J22" s="62"/>
      <c r="K22" s="63"/>
      <c r="L22" s="63"/>
      <c r="M22" s="62"/>
      <c r="N22" s="62"/>
      <c r="Q22" s="76">
        <f t="shared" si="3"/>
        <v>240</v>
      </c>
      <c r="R22" s="77">
        <f t="shared" si="3"/>
        <v>0</v>
      </c>
    </row>
    <row r="23" spans="2:18" ht="15">
      <c r="B23" s="78">
        <f t="shared" si="4"/>
        <v>8</v>
      </c>
      <c r="C23" s="79">
        <v>180</v>
      </c>
      <c r="D23" s="80">
        <f>'Intensidad Distribuida'!D17</f>
        <v>0</v>
      </c>
      <c r="E23" s="81">
        <f t="shared" si="0"/>
        <v>5.19295685089021</v>
      </c>
      <c r="F23" s="81" t="e">
        <f t="shared" si="0"/>
        <v>#NUM!</v>
      </c>
      <c r="G23" s="81" t="e">
        <f t="shared" si="1"/>
        <v>#NUM!</v>
      </c>
      <c r="H23" s="82">
        <f t="shared" si="2"/>
        <v>26.96680085520757</v>
      </c>
      <c r="I23" s="64"/>
      <c r="J23" s="62"/>
      <c r="K23" s="63"/>
      <c r="L23" s="63"/>
      <c r="M23" s="62"/>
      <c r="N23" s="62"/>
      <c r="Q23" s="76">
        <f t="shared" si="3"/>
        <v>180</v>
      </c>
      <c r="R23" s="77">
        <f t="shared" si="3"/>
        <v>0</v>
      </c>
    </row>
    <row r="24" spans="2:18" ht="15">
      <c r="B24" s="78">
        <f t="shared" si="4"/>
        <v>9</v>
      </c>
      <c r="C24" s="79">
        <v>120</v>
      </c>
      <c r="D24" s="80">
        <f>'Intensidad Distribuida'!D18</f>
        <v>0</v>
      </c>
      <c r="E24" s="81">
        <f t="shared" si="0"/>
        <v>4.787491742782046</v>
      </c>
      <c r="F24" s="81" t="e">
        <f t="shared" si="0"/>
        <v>#NUM!</v>
      </c>
      <c r="G24" s="81" t="e">
        <f t="shared" si="1"/>
        <v>#NUM!</v>
      </c>
      <c r="H24" s="82">
        <f t="shared" si="2"/>
        <v>22.92007718720627</v>
      </c>
      <c r="I24" s="64"/>
      <c r="J24" s="62"/>
      <c r="K24" s="63"/>
      <c r="L24" s="63"/>
      <c r="M24" s="62"/>
      <c r="N24" s="62"/>
      <c r="Q24" s="76">
        <f t="shared" si="3"/>
        <v>120</v>
      </c>
      <c r="R24" s="77">
        <f t="shared" si="3"/>
        <v>0</v>
      </c>
    </row>
    <row r="25" spans="2:18" ht="15.75" thickBot="1">
      <c r="B25" s="36">
        <f t="shared" si="4"/>
        <v>10</v>
      </c>
      <c r="C25" s="83">
        <v>60</v>
      </c>
      <c r="D25" s="84">
        <f>'Intensidad Distribuida'!D19</f>
        <v>0</v>
      </c>
      <c r="E25" s="85">
        <f t="shared" si="0"/>
        <v>4.0943445622221</v>
      </c>
      <c r="F25" s="85" t="e">
        <f t="shared" si="0"/>
        <v>#NUM!</v>
      </c>
      <c r="G25" s="85" t="e">
        <f t="shared" si="1"/>
        <v>#NUM!</v>
      </c>
      <c r="H25" s="86">
        <f t="shared" si="2"/>
        <v>16.763657394197683</v>
      </c>
      <c r="I25" s="64"/>
      <c r="J25" s="62"/>
      <c r="K25" s="63"/>
      <c r="L25" s="63"/>
      <c r="M25" s="62"/>
      <c r="N25" s="62"/>
      <c r="Q25" s="76">
        <f t="shared" si="3"/>
        <v>60</v>
      </c>
      <c r="R25" s="77">
        <f t="shared" si="3"/>
        <v>0</v>
      </c>
    </row>
    <row r="26" spans="2:14" ht="15.75" thickBot="1">
      <c r="B26" s="87">
        <f>COUNT(B16:B25)</f>
        <v>10</v>
      </c>
      <c r="C26" s="88">
        <f aca="true" t="shared" si="5" ref="C26:H26">SUM(C16:C25)</f>
        <v>4980</v>
      </c>
      <c r="D26" s="89">
        <f t="shared" si="5"/>
        <v>0</v>
      </c>
      <c r="E26" s="90">
        <f t="shared" si="5"/>
        <v>58.15547061394305</v>
      </c>
      <c r="F26" s="90" t="e">
        <f t="shared" si="5"/>
        <v>#NUM!</v>
      </c>
      <c r="G26" s="90" t="e">
        <f t="shared" si="5"/>
        <v>#NUM!</v>
      </c>
      <c r="H26" s="91">
        <f t="shared" si="5"/>
        <v>346.94351545216267</v>
      </c>
      <c r="I26" s="64"/>
      <c r="J26" s="62"/>
      <c r="K26" s="63"/>
      <c r="L26" s="63"/>
      <c r="M26" s="62"/>
      <c r="N26" s="62"/>
    </row>
    <row r="27" spans="2:17" ht="15.75" thickBot="1">
      <c r="B27" s="92" t="s">
        <v>37</v>
      </c>
      <c r="C27" s="93" t="e">
        <f>((G26*E26)-(H26*F26))/((E26^2)-(H26*B26))</f>
        <v>#NUM!</v>
      </c>
      <c r="D27" s="94" t="s">
        <v>38</v>
      </c>
      <c r="E27" s="95" t="e">
        <f>EXP(C27)</f>
        <v>#NUM!</v>
      </c>
      <c r="F27" s="96" t="s">
        <v>73</v>
      </c>
      <c r="G27" s="93" t="e">
        <f>(F26-(B26*C27))/E26</f>
        <v>#NUM!</v>
      </c>
      <c r="H27" s="97"/>
      <c r="I27" s="64"/>
      <c r="J27" s="62"/>
      <c r="K27" s="63"/>
      <c r="L27" s="63"/>
      <c r="M27" s="62"/>
      <c r="N27" s="62"/>
      <c r="O27" s="62"/>
      <c r="P27" s="65"/>
      <c r="Q27" s="63"/>
    </row>
    <row r="29" ht="15.75" thickBot="1"/>
    <row r="30" spans="2:18" ht="15.75" thickBot="1">
      <c r="B30" s="206" t="s">
        <v>39</v>
      </c>
      <c r="C30" s="207"/>
      <c r="D30" s="207"/>
      <c r="E30" s="207"/>
      <c r="F30" s="207"/>
      <c r="G30" s="207"/>
      <c r="H30" s="208"/>
      <c r="I30" s="64"/>
      <c r="J30" s="62"/>
      <c r="K30" s="63"/>
      <c r="L30" s="63"/>
      <c r="M30" s="62"/>
      <c r="N30" s="62"/>
      <c r="Q30" s="209" t="s">
        <v>40</v>
      </c>
      <c r="R30" s="209"/>
    </row>
    <row r="31" spans="2:18" ht="15.75" thickBot="1">
      <c r="B31" s="66" t="s">
        <v>30</v>
      </c>
      <c r="C31" s="67" t="s">
        <v>31</v>
      </c>
      <c r="D31" s="67" t="s">
        <v>32</v>
      </c>
      <c r="E31" s="67" t="s">
        <v>33</v>
      </c>
      <c r="F31" s="67" t="s">
        <v>34</v>
      </c>
      <c r="G31" s="67" t="s">
        <v>35</v>
      </c>
      <c r="H31" s="68" t="s">
        <v>36</v>
      </c>
      <c r="I31" s="64"/>
      <c r="J31" s="62"/>
      <c r="K31" s="63"/>
      <c r="L31" s="63"/>
      <c r="M31" s="62"/>
      <c r="N31" s="62"/>
      <c r="Q31" s="98" t="s">
        <v>31</v>
      </c>
      <c r="R31" s="99" t="s">
        <v>32</v>
      </c>
    </row>
    <row r="32" spans="2:18" ht="15">
      <c r="B32" s="71">
        <v>1</v>
      </c>
      <c r="C32" s="72">
        <f aca="true" t="shared" si="6" ref="C32:C41">C16</f>
        <v>1440</v>
      </c>
      <c r="D32" s="73">
        <f>'Intensidad Distribuida'!E10</f>
        <v>0</v>
      </c>
      <c r="E32" s="74">
        <f aca="true" t="shared" si="7" ref="E32:F41">IF(B32="","",LN(C32))</f>
        <v>7.272398392570047</v>
      </c>
      <c r="F32" s="74" t="e">
        <f t="shared" si="7"/>
        <v>#NUM!</v>
      </c>
      <c r="G32" s="74" t="e">
        <f aca="true" t="shared" si="8" ref="G32:G41">IF(B32="","",E32*F32)</f>
        <v>#NUM!</v>
      </c>
      <c r="H32" s="75">
        <f aca="true" t="shared" si="9" ref="H32:H41">IF(C32="","",E32^2)</f>
        <v>52.8877783802554</v>
      </c>
      <c r="I32" s="64"/>
      <c r="J32" s="62"/>
      <c r="K32" s="63"/>
      <c r="L32" s="63"/>
      <c r="M32" s="62"/>
      <c r="N32" s="62"/>
      <c r="Q32" s="98">
        <f aca="true" t="shared" si="10" ref="Q32:R41">C32</f>
        <v>1440</v>
      </c>
      <c r="R32" s="99">
        <f t="shared" si="10"/>
        <v>0</v>
      </c>
    </row>
    <row r="33" spans="2:18" ht="15">
      <c r="B33" s="78">
        <f aca="true" t="shared" si="11" ref="B33:B41">B32+1</f>
        <v>2</v>
      </c>
      <c r="C33" s="79">
        <f t="shared" si="6"/>
        <v>1080</v>
      </c>
      <c r="D33" s="80">
        <f>'Intensidad Distribuida'!E11</f>
        <v>0</v>
      </c>
      <c r="E33" s="81">
        <f t="shared" si="7"/>
        <v>6.984716320118266</v>
      </c>
      <c r="F33" s="81" t="e">
        <f t="shared" si="7"/>
        <v>#NUM!</v>
      </c>
      <c r="G33" s="81" t="e">
        <f t="shared" si="8"/>
        <v>#NUM!</v>
      </c>
      <c r="H33" s="82">
        <f t="shared" si="9"/>
        <v>48.78626207252645</v>
      </c>
      <c r="I33" s="64"/>
      <c r="J33" s="62"/>
      <c r="K33" s="63"/>
      <c r="L33" s="63"/>
      <c r="M33" s="62"/>
      <c r="N33" s="62"/>
      <c r="Q33" s="98">
        <f t="shared" si="10"/>
        <v>1080</v>
      </c>
      <c r="R33" s="99">
        <f t="shared" si="10"/>
        <v>0</v>
      </c>
    </row>
    <row r="34" spans="2:18" ht="15">
      <c r="B34" s="78">
        <f t="shared" si="11"/>
        <v>3</v>
      </c>
      <c r="C34" s="79">
        <f t="shared" si="6"/>
        <v>720</v>
      </c>
      <c r="D34" s="80">
        <f>'Intensidad Distribuida'!E12</f>
        <v>0</v>
      </c>
      <c r="E34" s="81">
        <f t="shared" si="7"/>
        <v>6.579251212010101</v>
      </c>
      <c r="F34" s="81" t="e">
        <f t="shared" si="7"/>
        <v>#NUM!</v>
      </c>
      <c r="G34" s="81" t="e">
        <f t="shared" si="8"/>
        <v>#NUM!</v>
      </c>
      <c r="H34" s="82">
        <f t="shared" si="9"/>
        <v>43.286546510736386</v>
      </c>
      <c r="I34" s="64"/>
      <c r="J34" s="62"/>
      <c r="K34" s="63"/>
      <c r="L34" s="63"/>
      <c r="M34" s="62"/>
      <c r="N34" s="62"/>
      <c r="Q34" s="98">
        <f t="shared" si="10"/>
        <v>720</v>
      </c>
      <c r="R34" s="99">
        <f t="shared" si="10"/>
        <v>0</v>
      </c>
    </row>
    <row r="35" spans="2:18" ht="15">
      <c r="B35" s="78">
        <f t="shared" si="11"/>
        <v>4</v>
      </c>
      <c r="C35" s="79">
        <f t="shared" si="6"/>
        <v>480</v>
      </c>
      <c r="D35" s="80">
        <f>'Intensidad Distribuida'!E13</f>
        <v>0</v>
      </c>
      <c r="E35" s="81">
        <f t="shared" si="7"/>
        <v>6.173786103901937</v>
      </c>
      <c r="F35" s="81" t="e">
        <f t="shared" si="7"/>
        <v>#NUM!</v>
      </c>
      <c r="G35" s="81" t="e">
        <f t="shared" si="8"/>
        <v>#NUM!</v>
      </c>
      <c r="H35" s="82">
        <f t="shared" si="9"/>
        <v>38.115634856732655</v>
      </c>
      <c r="I35" s="64"/>
      <c r="J35" s="62"/>
      <c r="K35" s="63"/>
      <c r="L35" s="63"/>
      <c r="M35" s="62"/>
      <c r="N35" s="62"/>
      <c r="Q35" s="98">
        <f t="shared" si="10"/>
        <v>480</v>
      </c>
      <c r="R35" s="99">
        <f t="shared" si="10"/>
        <v>0</v>
      </c>
    </row>
    <row r="36" spans="2:18" ht="15">
      <c r="B36" s="78">
        <f t="shared" si="11"/>
        <v>5</v>
      </c>
      <c r="C36" s="79">
        <f t="shared" si="6"/>
        <v>360</v>
      </c>
      <c r="D36" s="80">
        <f>'Intensidad Distribuida'!E14</f>
        <v>0</v>
      </c>
      <c r="E36" s="81">
        <f t="shared" si="7"/>
        <v>5.886104031450156</v>
      </c>
      <c r="F36" s="81" t="e">
        <f t="shared" si="7"/>
        <v>#NUM!</v>
      </c>
      <c r="G36" s="81" t="e">
        <f t="shared" si="8"/>
        <v>#NUM!</v>
      </c>
      <c r="H36" s="82">
        <f t="shared" si="9"/>
        <v>34.646220669053776</v>
      </c>
      <c r="I36" s="64"/>
      <c r="J36" s="62"/>
      <c r="K36" s="63"/>
      <c r="L36" s="63"/>
      <c r="M36" s="62"/>
      <c r="N36" s="62"/>
      <c r="Q36" s="98">
        <f t="shared" si="10"/>
        <v>360</v>
      </c>
      <c r="R36" s="99">
        <f t="shared" si="10"/>
        <v>0</v>
      </c>
    </row>
    <row r="37" spans="2:18" ht="15">
      <c r="B37" s="78">
        <f t="shared" si="11"/>
        <v>6</v>
      </c>
      <c r="C37" s="79">
        <f t="shared" si="6"/>
        <v>300</v>
      </c>
      <c r="D37" s="80">
        <f>'Intensidad Distribuida'!E15</f>
        <v>0</v>
      </c>
      <c r="E37" s="81">
        <f t="shared" si="7"/>
        <v>5.703782474656201</v>
      </c>
      <c r="F37" s="81" t="e">
        <f t="shared" si="7"/>
        <v>#NUM!</v>
      </c>
      <c r="G37" s="81" t="e">
        <f t="shared" si="8"/>
        <v>#NUM!</v>
      </c>
      <c r="H37" s="82">
        <f t="shared" si="9"/>
        <v>32.53313451819522</v>
      </c>
      <c r="I37" s="64"/>
      <c r="J37" s="62"/>
      <c r="K37" s="63"/>
      <c r="L37" s="63"/>
      <c r="M37" s="62"/>
      <c r="N37" s="62"/>
      <c r="Q37" s="98">
        <f t="shared" si="10"/>
        <v>300</v>
      </c>
      <c r="R37" s="99">
        <f t="shared" si="10"/>
        <v>0</v>
      </c>
    </row>
    <row r="38" spans="2:18" ht="15">
      <c r="B38" s="78">
        <f t="shared" si="11"/>
        <v>7</v>
      </c>
      <c r="C38" s="79">
        <f t="shared" si="6"/>
        <v>240</v>
      </c>
      <c r="D38" s="80">
        <f>'Intensidad Distribuida'!E16</f>
        <v>0</v>
      </c>
      <c r="E38" s="81">
        <f t="shared" si="7"/>
        <v>5.480638923341991</v>
      </c>
      <c r="F38" s="81" t="e">
        <f t="shared" si="7"/>
        <v>#NUM!</v>
      </c>
      <c r="G38" s="81" t="e">
        <f t="shared" si="8"/>
        <v>#NUM!</v>
      </c>
      <c r="H38" s="82">
        <f t="shared" si="9"/>
        <v>30.03740300805126</v>
      </c>
      <c r="I38" s="64"/>
      <c r="J38" s="62"/>
      <c r="K38" s="63"/>
      <c r="L38" s="63"/>
      <c r="M38" s="62"/>
      <c r="N38" s="62"/>
      <c r="Q38" s="98">
        <f t="shared" si="10"/>
        <v>240</v>
      </c>
      <c r="R38" s="99">
        <f t="shared" si="10"/>
        <v>0</v>
      </c>
    </row>
    <row r="39" spans="2:18" ht="15">
      <c r="B39" s="78">
        <f t="shared" si="11"/>
        <v>8</v>
      </c>
      <c r="C39" s="79">
        <f t="shared" si="6"/>
        <v>180</v>
      </c>
      <c r="D39" s="80">
        <f>'Intensidad Distribuida'!E17</f>
        <v>0</v>
      </c>
      <c r="E39" s="81">
        <f t="shared" si="7"/>
        <v>5.19295685089021</v>
      </c>
      <c r="F39" s="81" t="e">
        <f t="shared" si="7"/>
        <v>#NUM!</v>
      </c>
      <c r="G39" s="81" t="e">
        <f t="shared" si="8"/>
        <v>#NUM!</v>
      </c>
      <c r="H39" s="82">
        <f t="shared" si="9"/>
        <v>26.96680085520757</v>
      </c>
      <c r="I39" s="64"/>
      <c r="J39" s="62"/>
      <c r="K39" s="63"/>
      <c r="L39" s="63"/>
      <c r="M39" s="62"/>
      <c r="N39" s="62"/>
      <c r="Q39" s="98">
        <f t="shared" si="10"/>
        <v>180</v>
      </c>
      <c r="R39" s="99">
        <f t="shared" si="10"/>
        <v>0</v>
      </c>
    </row>
    <row r="40" spans="2:18" ht="15">
      <c r="B40" s="78">
        <f t="shared" si="11"/>
        <v>9</v>
      </c>
      <c r="C40" s="79">
        <f t="shared" si="6"/>
        <v>120</v>
      </c>
      <c r="D40" s="80">
        <f>'Intensidad Distribuida'!E18</f>
        <v>0</v>
      </c>
      <c r="E40" s="81">
        <f t="shared" si="7"/>
        <v>4.787491742782046</v>
      </c>
      <c r="F40" s="81" t="e">
        <f t="shared" si="7"/>
        <v>#NUM!</v>
      </c>
      <c r="G40" s="81" t="e">
        <f t="shared" si="8"/>
        <v>#NUM!</v>
      </c>
      <c r="H40" s="82">
        <f t="shared" si="9"/>
        <v>22.92007718720627</v>
      </c>
      <c r="I40" s="64"/>
      <c r="J40" s="62"/>
      <c r="K40" s="63"/>
      <c r="L40" s="63"/>
      <c r="M40" s="62"/>
      <c r="N40" s="62"/>
      <c r="Q40" s="98">
        <f t="shared" si="10"/>
        <v>120</v>
      </c>
      <c r="R40" s="99">
        <f t="shared" si="10"/>
        <v>0</v>
      </c>
    </row>
    <row r="41" spans="2:18" ht="15.75" thickBot="1">
      <c r="B41" s="36">
        <f t="shared" si="11"/>
        <v>10</v>
      </c>
      <c r="C41" s="83">
        <f t="shared" si="6"/>
        <v>60</v>
      </c>
      <c r="D41" s="84">
        <f>'Intensidad Distribuida'!E19</f>
        <v>0</v>
      </c>
      <c r="E41" s="85">
        <f t="shared" si="7"/>
        <v>4.0943445622221</v>
      </c>
      <c r="F41" s="85" t="e">
        <f t="shared" si="7"/>
        <v>#NUM!</v>
      </c>
      <c r="G41" s="85" t="e">
        <f t="shared" si="8"/>
        <v>#NUM!</v>
      </c>
      <c r="H41" s="86">
        <f t="shared" si="9"/>
        <v>16.763657394197683</v>
      </c>
      <c r="I41" s="64"/>
      <c r="J41" s="62"/>
      <c r="K41" s="63"/>
      <c r="L41" s="63"/>
      <c r="M41" s="62"/>
      <c r="N41" s="62"/>
      <c r="Q41" s="98">
        <f t="shared" si="10"/>
        <v>60</v>
      </c>
      <c r="R41" s="99">
        <f t="shared" si="10"/>
        <v>0</v>
      </c>
    </row>
    <row r="42" spans="2:17" ht="15.75" thickBot="1">
      <c r="B42" s="87">
        <f>COUNT(B32:B41)</f>
        <v>10</v>
      </c>
      <c r="C42" s="88">
        <f aca="true" t="shared" si="12" ref="C42:H42">SUM(C32:C41)</f>
        <v>4980</v>
      </c>
      <c r="D42" s="89">
        <f t="shared" si="12"/>
        <v>0</v>
      </c>
      <c r="E42" s="90">
        <f t="shared" si="12"/>
        <v>58.15547061394305</v>
      </c>
      <c r="F42" s="90" t="e">
        <f t="shared" si="12"/>
        <v>#NUM!</v>
      </c>
      <c r="G42" s="90" t="e">
        <f t="shared" si="12"/>
        <v>#NUM!</v>
      </c>
      <c r="H42" s="91">
        <f t="shared" si="12"/>
        <v>346.94351545216267</v>
      </c>
      <c r="I42" s="64"/>
      <c r="J42" s="62"/>
      <c r="K42" s="63"/>
      <c r="L42" s="63"/>
      <c r="M42" s="62"/>
      <c r="N42" s="62"/>
      <c r="O42" s="62"/>
      <c r="P42" s="65"/>
      <c r="Q42" s="63"/>
    </row>
    <row r="43" spans="2:17" ht="15.75" thickBot="1">
      <c r="B43" s="92" t="s">
        <v>37</v>
      </c>
      <c r="C43" s="93" t="e">
        <f>((G42*E42)-(H42*F42))/((E42^2)-(H42*B42))</f>
        <v>#NUM!</v>
      </c>
      <c r="D43" s="94" t="s">
        <v>38</v>
      </c>
      <c r="E43" s="95" t="e">
        <f>EXP(C43)</f>
        <v>#NUM!</v>
      </c>
      <c r="F43" s="96" t="s">
        <v>73</v>
      </c>
      <c r="G43" s="93" t="e">
        <f>(F42-(B42*C43))/E42</f>
        <v>#NUM!</v>
      </c>
      <c r="H43" s="97"/>
      <c r="I43" s="64"/>
      <c r="J43" s="62"/>
      <c r="K43" s="63"/>
      <c r="L43" s="63"/>
      <c r="M43" s="62"/>
      <c r="N43" s="62"/>
      <c r="O43" s="62"/>
      <c r="P43" s="65"/>
      <c r="Q43" s="63"/>
    </row>
    <row r="44" spans="2:17" ht="15">
      <c r="B44" s="100"/>
      <c r="C44" s="100"/>
      <c r="D44" s="100"/>
      <c r="E44" s="100"/>
      <c r="F44" s="100"/>
      <c r="G44" s="100"/>
      <c r="H44" s="64"/>
      <c r="I44" s="64"/>
      <c r="J44" s="62"/>
      <c r="K44" s="63"/>
      <c r="L44" s="63"/>
      <c r="M44" s="62"/>
      <c r="N44" s="62"/>
      <c r="O44" s="62"/>
      <c r="P44" s="65"/>
      <c r="Q44" s="63"/>
    </row>
    <row r="45" spans="2:17" ht="15.75" thickBot="1">
      <c r="B45" s="100"/>
      <c r="C45" s="100"/>
      <c r="D45" s="100"/>
      <c r="E45" s="100"/>
      <c r="F45" s="100"/>
      <c r="G45" s="100"/>
      <c r="H45" s="64"/>
      <c r="I45" s="64"/>
      <c r="J45" s="62"/>
      <c r="K45" s="63"/>
      <c r="L45" s="63"/>
      <c r="M45" s="62"/>
      <c r="N45" s="62"/>
      <c r="O45" s="62"/>
      <c r="P45" s="65"/>
      <c r="Q45" s="63"/>
    </row>
    <row r="46" spans="2:18" ht="15.75" thickBot="1">
      <c r="B46" s="206" t="s">
        <v>41</v>
      </c>
      <c r="C46" s="207"/>
      <c r="D46" s="207"/>
      <c r="E46" s="207"/>
      <c r="F46" s="207"/>
      <c r="G46" s="207"/>
      <c r="H46" s="208"/>
      <c r="I46" s="64"/>
      <c r="J46" s="62"/>
      <c r="K46" s="63"/>
      <c r="L46" s="63"/>
      <c r="M46" s="62"/>
      <c r="N46" s="62"/>
      <c r="Q46" s="209" t="s">
        <v>42</v>
      </c>
      <c r="R46" s="209"/>
    </row>
    <row r="47" spans="2:18" ht="15.75" thickBot="1">
      <c r="B47" s="66" t="s">
        <v>30</v>
      </c>
      <c r="C47" s="67" t="s">
        <v>31</v>
      </c>
      <c r="D47" s="67" t="s">
        <v>32</v>
      </c>
      <c r="E47" s="67" t="s">
        <v>33</v>
      </c>
      <c r="F47" s="67" t="s">
        <v>34</v>
      </c>
      <c r="G47" s="67" t="s">
        <v>35</v>
      </c>
      <c r="H47" s="68" t="s">
        <v>36</v>
      </c>
      <c r="I47" s="64"/>
      <c r="J47" s="62"/>
      <c r="K47" s="63"/>
      <c r="L47" s="63"/>
      <c r="M47" s="62"/>
      <c r="N47" s="62"/>
      <c r="Q47" s="98" t="s">
        <v>31</v>
      </c>
      <c r="R47" s="99" t="s">
        <v>32</v>
      </c>
    </row>
    <row r="48" spans="2:18" ht="15">
      <c r="B48" s="71">
        <v>1</v>
      </c>
      <c r="C48" s="72">
        <f aca="true" t="shared" si="13" ref="C48:C57">C32</f>
        <v>1440</v>
      </c>
      <c r="D48" s="73">
        <f>'Intensidad Distribuida'!F10</f>
        <v>0</v>
      </c>
      <c r="E48" s="74">
        <f aca="true" t="shared" si="14" ref="E48:F57">IF(B48="","",LN(C48))</f>
        <v>7.272398392570047</v>
      </c>
      <c r="F48" s="74" t="e">
        <f t="shared" si="14"/>
        <v>#NUM!</v>
      </c>
      <c r="G48" s="74" t="e">
        <f aca="true" t="shared" si="15" ref="G48:G57">IF(B48="","",E48*F48)</f>
        <v>#NUM!</v>
      </c>
      <c r="H48" s="75">
        <f aca="true" t="shared" si="16" ref="H48:H57">IF(C48="","",E48^2)</f>
        <v>52.8877783802554</v>
      </c>
      <c r="I48" s="64"/>
      <c r="J48" s="62"/>
      <c r="K48" s="63"/>
      <c r="L48" s="63"/>
      <c r="M48" s="62"/>
      <c r="N48" s="62"/>
      <c r="Q48" s="76">
        <f aca="true" t="shared" si="17" ref="Q48:R57">C48</f>
        <v>1440</v>
      </c>
      <c r="R48" s="77">
        <f t="shared" si="17"/>
        <v>0</v>
      </c>
    </row>
    <row r="49" spans="2:18" ht="15">
      <c r="B49" s="78">
        <f aca="true" t="shared" si="18" ref="B49:B57">B48+1</f>
        <v>2</v>
      </c>
      <c r="C49" s="79">
        <f t="shared" si="13"/>
        <v>1080</v>
      </c>
      <c r="D49" s="80">
        <f>'Intensidad Distribuida'!F11</f>
        <v>0</v>
      </c>
      <c r="E49" s="81">
        <f t="shared" si="14"/>
        <v>6.984716320118266</v>
      </c>
      <c r="F49" s="81" t="e">
        <f t="shared" si="14"/>
        <v>#NUM!</v>
      </c>
      <c r="G49" s="81" t="e">
        <f t="shared" si="15"/>
        <v>#NUM!</v>
      </c>
      <c r="H49" s="82">
        <f t="shared" si="16"/>
        <v>48.78626207252645</v>
      </c>
      <c r="I49" s="64"/>
      <c r="J49" s="62"/>
      <c r="K49" s="63"/>
      <c r="L49" s="63"/>
      <c r="M49" s="62"/>
      <c r="N49" s="62"/>
      <c r="Q49" s="76">
        <f t="shared" si="17"/>
        <v>1080</v>
      </c>
      <c r="R49" s="77">
        <f t="shared" si="17"/>
        <v>0</v>
      </c>
    </row>
    <row r="50" spans="2:18" ht="15">
      <c r="B50" s="78">
        <f t="shared" si="18"/>
        <v>3</v>
      </c>
      <c r="C50" s="79">
        <f t="shared" si="13"/>
        <v>720</v>
      </c>
      <c r="D50" s="80">
        <f>'Intensidad Distribuida'!F12</f>
        <v>0</v>
      </c>
      <c r="E50" s="81">
        <f t="shared" si="14"/>
        <v>6.579251212010101</v>
      </c>
      <c r="F50" s="81" t="e">
        <f t="shared" si="14"/>
        <v>#NUM!</v>
      </c>
      <c r="G50" s="81" t="e">
        <f t="shared" si="15"/>
        <v>#NUM!</v>
      </c>
      <c r="H50" s="82">
        <f t="shared" si="16"/>
        <v>43.286546510736386</v>
      </c>
      <c r="I50" s="64"/>
      <c r="J50" s="62"/>
      <c r="K50" s="63"/>
      <c r="L50" s="63"/>
      <c r="M50" s="62"/>
      <c r="N50" s="62"/>
      <c r="Q50" s="76">
        <f t="shared" si="17"/>
        <v>720</v>
      </c>
      <c r="R50" s="77">
        <f t="shared" si="17"/>
        <v>0</v>
      </c>
    </row>
    <row r="51" spans="2:18" ht="15">
      <c r="B51" s="78">
        <f t="shared" si="18"/>
        <v>4</v>
      </c>
      <c r="C51" s="79">
        <f t="shared" si="13"/>
        <v>480</v>
      </c>
      <c r="D51" s="80">
        <f>'Intensidad Distribuida'!F13</f>
        <v>0</v>
      </c>
      <c r="E51" s="81">
        <f t="shared" si="14"/>
        <v>6.173786103901937</v>
      </c>
      <c r="F51" s="81" t="e">
        <f t="shared" si="14"/>
        <v>#NUM!</v>
      </c>
      <c r="G51" s="81" t="e">
        <f t="shared" si="15"/>
        <v>#NUM!</v>
      </c>
      <c r="H51" s="82">
        <f t="shared" si="16"/>
        <v>38.115634856732655</v>
      </c>
      <c r="I51" s="64"/>
      <c r="J51" s="62"/>
      <c r="K51" s="63"/>
      <c r="L51" s="63"/>
      <c r="M51" s="62"/>
      <c r="N51" s="62"/>
      <c r="Q51" s="76">
        <f t="shared" si="17"/>
        <v>480</v>
      </c>
      <c r="R51" s="77">
        <f t="shared" si="17"/>
        <v>0</v>
      </c>
    </row>
    <row r="52" spans="2:18" ht="15">
      <c r="B52" s="78">
        <f t="shared" si="18"/>
        <v>5</v>
      </c>
      <c r="C52" s="79">
        <f t="shared" si="13"/>
        <v>360</v>
      </c>
      <c r="D52" s="80">
        <f>'Intensidad Distribuida'!F14</f>
        <v>0</v>
      </c>
      <c r="E52" s="81">
        <f t="shared" si="14"/>
        <v>5.886104031450156</v>
      </c>
      <c r="F52" s="81" t="e">
        <f t="shared" si="14"/>
        <v>#NUM!</v>
      </c>
      <c r="G52" s="81" t="e">
        <f t="shared" si="15"/>
        <v>#NUM!</v>
      </c>
      <c r="H52" s="82">
        <f t="shared" si="16"/>
        <v>34.646220669053776</v>
      </c>
      <c r="I52" s="64"/>
      <c r="J52" s="62"/>
      <c r="K52" s="63"/>
      <c r="L52" s="63"/>
      <c r="M52" s="62"/>
      <c r="N52" s="62"/>
      <c r="Q52" s="76">
        <f t="shared" si="17"/>
        <v>360</v>
      </c>
      <c r="R52" s="77">
        <f t="shared" si="17"/>
        <v>0</v>
      </c>
    </row>
    <row r="53" spans="2:18" ht="15">
      <c r="B53" s="78">
        <f t="shared" si="18"/>
        <v>6</v>
      </c>
      <c r="C53" s="79">
        <f t="shared" si="13"/>
        <v>300</v>
      </c>
      <c r="D53" s="80">
        <f>'Intensidad Distribuida'!F15</f>
        <v>0</v>
      </c>
      <c r="E53" s="81">
        <f t="shared" si="14"/>
        <v>5.703782474656201</v>
      </c>
      <c r="F53" s="81" t="e">
        <f t="shared" si="14"/>
        <v>#NUM!</v>
      </c>
      <c r="G53" s="81" t="e">
        <f t="shared" si="15"/>
        <v>#NUM!</v>
      </c>
      <c r="H53" s="82">
        <f t="shared" si="16"/>
        <v>32.53313451819522</v>
      </c>
      <c r="I53" s="64"/>
      <c r="J53" s="62"/>
      <c r="K53" s="63"/>
      <c r="L53" s="63"/>
      <c r="M53" s="62"/>
      <c r="N53" s="62"/>
      <c r="Q53" s="76">
        <f t="shared" si="17"/>
        <v>300</v>
      </c>
      <c r="R53" s="77">
        <f t="shared" si="17"/>
        <v>0</v>
      </c>
    </row>
    <row r="54" spans="2:18" ht="15">
      <c r="B54" s="78">
        <f t="shared" si="18"/>
        <v>7</v>
      </c>
      <c r="C54" s="79">
        <f t="shared" si="13"/>
        <v>240</v>
      </c>
      <c r="D54" s="80">
        <f>'Intensidad Distribuida'!F16</f>
        <v>0</v>
      </c>
      <c r="E54" s="81">
        <f t="shared" si="14"/>
        <v>5.480638923341991</v>
      </c>
      <c r="F54" s="81" t="e">
        <f t="shared" si="14"/>
        <v>#NUM!</v>
      </c>
      <c r="G54" s="81" t="e">
        <f t="shared" si="15"/>
        <v>#NUM!</v>
      </c>
      <c r="H54" s="82">
        <f t="shared" si="16"/>
        <v>30.03740300805126</v>
      </c>
      <c r="I54" s="64"/>
      <c r="J54" s="62"/>
      <c r="K54" s="63"/>
      <c r="L54" s="63"/>
      <c r="M54" s="62"/>
      <c r="N54" s="62"/>
      <c r="Q54" s="76">
        <f t="shared" si="17"/>
        <v>240</v>
      </c>
      <c r="R54" s="77">
        <f t="shared" si="17"/>
        <v>0</v>
      </c>
    </row>
    <row r="55" spans="2:18" ht="15">
      <c r="B55" s="78">
        <f t="shared" si="18"/>
        <v>8</v>
      </c>
      <c r="C55" s="79">
        <f t="shared" si="13"/>
        <v>180</v>
      </c>
      <c r="D55" s="80">
        <f>'Intensidad Distribuida'!F17</f>
        <v>0</v>
      </c>
      <c r="E55" s="81">
        <f t="shared" si="14"/>
        <v>5.19295685089021</v>
      </c>
      <c r="F55" s="81" t="e">
        <f t="shared" si="14"/>
        <v>#NUM!</v>
      </c>
      <c r="G55" s="81" t="e">
        <f t="shared" si="15"/>
        <v>#NUM!</v>
      </c>
      <c r="H55" s="82">
        <f t="shared" si="16"/>
        <v>26.96680085520757</v>
      </c>
      <c r="I55" s="64"/>
      <c r="J55" s="62"/>
      <c r="K55" s="63"/>
      <c r="L55" s="63"/>
      <c r="M55" s="62"/>
      <c r="N55" s="62"/>
      <c r="Q55" s="76">
        <f t="shared" si="17"/>
        <v>180</v>
      </c>
      <c r="R55" s="77">
        <f t="shared" si="17"/>
        <v>0</v>
      </c>
    </row>
    <row r="56" spans="2:18" ht="15">
      <c r="B56" s="78">
        <f t="shared" si="18"/>
        <v>9</v>
      </c>
      <c r="C56" s="79">
        <f t="shared" si="13"/>
        <v>120</v>
      </c>
      <c r="D56" s="80">
        <f>'Intensidad Distribuida'!F18</f>
        <v>0</v>
      </c>
      <c r="E56" s="81">
        <f t="shared" si="14"/>
        <v>4.787491742782046</v>
      </c>
      <c r="F56" s="81" t="e">
        <f t="shared" si="14"/>
        <v>#NUM!</v>
      </c>
      <c r="G56" s="81" t="e">
        <f t="shared" si="15"/>
        <v>#NUM!</v>
      </c>
      <c r="H56" s="82">
        <f t="shared" si="16"/>
        <v>22.92007718720627</v>
      </c>
      <c r="I56" s="64"/>
      <c r="J56" s="62"/>
      <c r="K56" s="63"/>
      <c r="L56" s="63"/>
      <c r="M56" s="62"/>
      <c r="N56" s="62"/>
      <c r="Q56" s="76">
        <f t="shared" si="17"/>
        <v>120</v>
      </c>
      <c r="R56" s="77">
        <f t="shared" si="17"/>
        <v>0</v>
      </c>
    </row>
    <row r="57" spans="2:18" ht="15.75" thickBot="1">
      <c r="B57" s="36">
        <f t="shared" si="18"/>
        <v>10</v>
      </c>
      <c r="C57" s="83">
        <f t="shared" si="13"/>
        <v>60</v>
      </c>
      <c r="D57" s="84">
        <f>'Intensidad Distribuida'!F19</f>
        <v>0</v>
      </c>
      <c r="E57" s="85">
        <f t="shared" si="14"/>
        <v>4.0943445622221</v>
      </c>
      <c r="F57" s="85" t="e">
        <f t="shared" si="14"/>
        <v>#NUM!</v>
      </c>
      <c r="G57" s="85" t="e">
        <f t="shared" si="15"/>
        <v>#NUM!</v>
      </c>
      <c r="H57" s="86">
        <f t="shared" si="16"/>
        <v>16.763657394197683</v>
      </c>
      <c r="I57" s="64"/>
      <c r="J57" s="62"/>
      <c r="K57" s="63"/>
      <c r="L57" s="63"/>
      <c r="M57" s="62"/>
      <c r="N57" s="62"/>
      <c r="Q57" s="76">
        <f t="shared" si="17"/>
        <v>60</v>
      </c>
      <c r="R57" s="77">
        <f t="shared" si="17"/>
        <v>0</v>
      </c>
    </row>
    <row r="58" spans="2:17" ht="15.75" thickBot="1">
      <c r="B58" s="87">
        <f>COUNT(B48:B57)</f>
        <v>10</v>
      </c>
      <c r="C58" s="88">
        <f aca="true" t="shared" si="19" ref="C58:H58">SUM(C48:C57)</f>
        <v>4980</v>
      </c>
      <c r="D58" s="89">
        <f t="shared" si="19"/>
        <v>0</v>
      </c>
      <c r="E58" s="90">
        <f t="shared" si="19"/>
        <v>58.15547061394305</v>
      </c>
      <c r="F58" s="90" t="e">
        <f t="shared" si="19"/>
        <v>#NUM!</v>
      </c>
      <c r="G58" s="90" t="e">
        <f t="shared" si="19"/>
        <v>#NUM!</v>
      </c>
      <c r="H58" s="91">
        <f t="shared" si="19"/>
        <v>346.94351545216267</v>
      </c>
      <c r="I58" s="64"/>
      <c r="J58" s="62"/>
      <c r="K58" s="63"/>
      <c r="L58" s="63"/>
      <c r="M58" s="62"/>
      <c r="N58" s="62"/>
      <c r="O58" s="62"/>
      <c r="P58" s="65"/>
      <c r="Q58" s="63"/>
    </row>
    <row r="59" spans="2:17" ht="15.75" thickBot="1">
      <c r="B59" s="92" t="s">
        <v>37</v>
      </c>
      <c r="C59" s="93" t="e">
        <f>((G58*E58)-(H58*F58))/((E58^2)-(H58*B58))</f>
        <v>#NUM!</v>
      </c>
      <c r="D59" s="94" t="s">
        <v>38</v>
      </c>
      <c r="E59" s="95" t="e">
        <f>EXP(C59)</f>
        <v>#NUM!</v>
      </c>
      <c r="F59" s="96" t="s">
        <v>73</v>
      </c>
      <c r="G59" s="93" t="e">
        <f>(F58-(B58*C59))/E58</f>
        <v>#NUM!</v>
      </c>
      <c r="H59" s="97"/>
      <c r="I59" s="64"/>
      <c r="J59" s="62"/>
      <c r="K59" s="63"/>
      <c r="L59" s="63"/>
      <c r="M59" s="62"/>
      <c r="N59" s="62"/>
      <c r="O59" s="62"/>
      <c r="P59" s="65"/>
      <c r="Q59" s="63"/>
    </row>
    <row r="60" spans="2:17" ht="15.75" thickBot="1">
      <c r="B60" s="101"/>
      <c r="C60" s="102"/>
      <c r="D60" s="103"/>
      <c r="E60" s="102"/>
      <c r="F60" s="103"/>
      <c r="G60" s="102"/>
      <c r="H60" s="64"/>
      <c r="I60" s="64"/>
      <c r="J60" s="62"/>
      <c r="K60" s="63"/>
      <c r="L60" s="63"/>
      <c r="M60" s="62"/>
      <c r="N60" s="62"/>
      <c r="O60" s="62"/>
      <c r="P60" s="65"/>
      <c r="Q60" s="63"/>
    </row>
    <row r="61" spans="2:18" ht="15.75" thickBot="1">
      <c r="B61" s="206" t="s">
        <v>43</v>
      </c>
      <c r="C61" s="207"/>
      <c r="D61" s="207"/>
      <c r="E61" s="207"/>
      <c r="F61" s="207"/>
      <c r="G61" s="207"/>
      <c r="H61" s="208"/>
      <c r="I61" s="64"/>
      <c r="J61" s="62"/>
      <c r="K61" s="63"/>
      <c r="L61" s="63"/>
      <c r="M61" s="62"/>
      <c r="N61" s="62"/>
      <c r="Q61" s="209" t="s">
        <v>44</v>
      </c>
      <c r="R61" s="209"/>
    </row>
    <row r="62" spans="2:18" ht="15.75" thickBot="1">
      <c r="B62" s="66" t="s">
        <v>30</v>
      </c>
      <c r="C62" s="67" t="s">
        <v>31</v>
      </c>
      <c r="D62" s="67" t="s">
        <v>32</v>
      </c>
      <c r="E62" s="67" t="s">
        <v>33</v>
      </c>
      <c r="F62" s="67" t="s">
        <v>34</v>
      </c>
      <c r="G62" s="67" t="s">
        <v>35</v>
      </c>
      <c r="H62" s="68" t="s">
        <v>36</v>
      </c>
      <c r="I62" s="64"/>
      <c r="J62" s="62"/>
      <c r="K62" s="63"/>
      <c r="L62" s="63"/>
      <c r="M62" s="62"/>
      <c r="N62" s="62"/>
      <c r="Q62" s="98" t="s">
        <v>31</v>
      </c>
      <c r="R62" s="99" t="s">
        <v>32</v>
      </c>
    </row>
    <row r="63" spans="2:18" ht="15">
      <c r="B63" s="71">
        <v>1</v>
      </c>
      <c r="C63" s="72">
        <f aca="true" t="shared" si="20" ref="C63:C72">C48</f>
        <v>1440</v>
      </c>
      <c r="D63" s="73">
        <f>'Intensidad Distribuida'!G10</f>
        <v>0</v>
      </c>
      <c r="E63" s="74">
        <f aca="true" t="shared" si="21" ref="E63:F72">IF(B63="","",LN(C63))</f>
        <v>7.272398392570047</v>
      </c>
      <c r="F63" s="74" t="e">
        <f t="shared" si="21"/>
        <v>#NUM!</v>
      </c>
      <c r="G63" s="74" t="e">
        <f aca="true" t="shared" si="22" ref="G63:G72">IF(B63="","",E63*F63)</f>
        <v>#NUM!</v>
      </c>
      <c r="H63" s="75">
        <f aca="true" t="shared" si="23" ref="H63:H72">IF(C63="","",E63^2)</f>
        <v>52.8877783802554</v>
      </c>
      <c r="I63" s="64"/>
      <c r="J63" s="62"/>
      <c r="K63" s="63"/>
      <c r="L63" s="63"/>
      <c r="M63" s="62"/>
      <c r="N63" s="62"/>
      <c r="Q63" s="76">
        <f aca="true" t="shared" si="24" ref="Q63:R72">C63</f>
        <v>1440</v>
      </c>
      <c r="R63" s="77">
        <f t="shared" si="24"/>
        <v>0</v>
      </c>
    </row>
    <row r="64" spans="2:18" ht="15">
      <c r="B64" s="78">
        <f aca="true" t="shared" si="25" ref="B64:B72">B63+1</f>
        <v>2</v>
      </c>
      <c r="C64" s="79">
        <f t="shared" si="20"/>
        <v>1080</v>
      </c>
      <c r="D64" s="80">
        <f>'Intensidad Distribuida'!G11</f>
        <v>0</v>
      </c>
      <c r="E64" s="81">
        <f t="shared" si="21"/>
        <v>6.984716320118266</v>
      </c>
      <c r="F64" s="81" t="e">
        <f t="shared" si="21"/>
        <v>#NUM!</v>
      </c>
      <c r="G64" s="81" t="e">
        <f t="shared" si="22"/>
        <v>#NUM!</v>
      </c>
      <c r="H64" s="82">
        <f t="shared" si="23"/>
        <v>48.78626207252645</v>
      </c>
      <c r="I64" s="64"/>
      <c r="J64" s="62"/>
      <c r="K64" s="63"/>
      <c r="L64" s="63"/>
      <c r="M64" s="62"/>
      <c r="N64" s="62"/>
      <c r="Q64" s="76">
        <f t="shared" si="24"/>
        <v>1080</v>
      </c>
      <c r="R64" s="77">
        <f t="shared" si="24"/>
        <v>0</v>
      </c>
    </row>
    <row r="65" spans="2:18" ht="15">
      <c r="B65" s="78">
        <f t="shared" si="25"/>
        <v>3</v>
      </c>
      <c r="C65" s="79">
        <f t="shared" si="20"/>
        <v>720</v>
      </c>
      <c r="D65" s="80">
        <f>'Intensidad Distribuida'!G12</f>
        <v>0</v>
      </c>
      <c r="E65" s="81">
        <f t="shared" si="21"/>
        <v>6.579251212010101</v>
      </c>
      <c r="F65" s="81" t="e">
        <f t="shared" si="21"/>
        <v>#NUM!</v>
      </c>
      <c r="G65" s="81" t="e">
        <f t="shared" si="22"/>
        <v>#NUM!</v>
      </c>
      <c r="H65" s="82">
        <f t="shared" si="23"/>
        <v>43.286546510736386</v>
      </c>
      <c r="I65" s="64"/>
      <c r="J65" s="62"/>
      <c r="K65" s="63"/>
      <c r="L65" s="63"/>
      <c r="M65" s="62"/>
      <c r="N65" s="62"/>
      <c r="Q65" s="76">
        <f t="shared" si="24"/>
        <v>720</v>
      </c>
      <c r="R65" s="77">
        <f t="shared" si="24"/>
        <v>0</v>
      </c>
    </row>
    <row r="66" spans="2:18" ht="15">
      <c r="B66" s="78">
        <f t="shared" si="25"/>
        <v>4</v>
      </c>
      <c r="C66" s="79">
        <f t="shared" si="20"/>
        <v>480</v>
      </c>
      <c r="D66" s="80">
        <f>'Intensidad Distribuida'!G13</f>
        <v>0</v>
      </c>
      <c r="E66" s="81">
        <f t="shared" si="21"/>
        <v>6.173786103901937</v>
      </c>
      <c r="F66" s="81" t="e">
        <f t="shared" si="21"/>
        <v>#NUM!</v>
      </c>
      <c r="G66" s="81" t="e">
        <f t="shared" si="22"/>
        <v>#NUM!</v>
      </c>
      <c r="H66" s="82">
        <f t="shared" si="23"/>
        <v>38.115634856732655</v>
      </c>
      <c r="I66" s="64"/>
      <c r="J66" s="62"/>
      <c r="K66" s="63"/>
      <c r="L66" s="63"/>
      <c r="M66" s="62"/>
      <c r="N66" s="62"/>
      <c r="Q66" s="76">
        <f t="shared" si="24"/>
        <v>480</v>
      </c>
      <c r="R66" s="77">
        <f t="shared" si="24"/>
        <v>0</v>
      </c>
    </row>
    <row r="67" spans="2:18" ht="15">
      <c r="B67" s="78">
        <f t="shared" si="25"/>
        <v>5</v>
      </c>
      <c r="C67" s="79">
        <f t="shared" si="20"/>
        <v>360</v>
      </c>
      <c r="D67" s="80">
        <f>'Intensidad Distribuida'!G14</f>
        <v>0</v>
      </c>
      <c r="E67" s="81">
        <f t="shared" si="21"/>
        <v>5.886104031450156</v>
      </c>
      <c r="F67" s="81" t="e">
        <f t="shared" si="21"/>
        <v>#NUM!</v>
      </c>
      <c r="G67" s="81" t="e">
        <f t="shared" si="22"/>
        <v>#NUM!</v>
      </c>
      <c r="H67" s="82">
        <f t="shared" si="23"/>
        <v>34.646220669053776</v>
      </c>
      <c r="I67" s="64"/>
      <c r="J67" s="62"/>
      <c r="K67" s="63"/>
      <c r="L67" s="63"/>
      <c r="M67" s="62"/>
      <c r="N67" s="62"/>
      <c r="Q67" s="76">
        <f t="shared" si="24"/>
        <v>360</v>
      </c>
      <c r="R67" s="77">
        <f t="shared" si="24"/>
        <v>0</v>
      </c>
    </row>
    <row r="68" spans="2:18" ht="15">
      <c r="B68" s="78">
        <f t="shared" si="25"/>
        <v>6</v>
      </c>
      <c r="C68" s="79">
        <f t="shared" si="20"/>
        <v>300</v>
      </c>
      <c r="D68" s="80">
        <f>'Intensidad Distribuida'!G15</f>
        <v>0</v>
      </c>
      <c r="E68" s="81">
        <f t="shared" si="21"/>
        <v>5.703782474656201</v>
      </c>
      <c r="F68" s="81" t="e">
        <f t="shared" si="21"/>
        <v>#NUM!</v>
      </c>
      <c r="G68" s="81" t="e">
        <f t="shared" si="22"/>
        <v>#NUM!</v>
      </c>
      <c r="H68" s="82">
        <f t="shared" si="23"/>
        <v>32.53313451819522</v>
      </c>
      <c r="I68" s="64"/>
      <c r="J68" s="62"/>
      <c r="K68" s="63"/>
      <c r="L68" s="63"/>
      <c r="M68" s="62"/>
      <c r="N68" s="62"/>
      <c r="Q68" s="76">
        <f t="shared" si="24"/>
        <v>300</v>
      </c>
      <c r="R68" s="77">
        <f t="shared" si="24"/>
        <v>0</v>
      </c>
    </row>
    <row r="69" spans="2:18" ht="15">
      <c r="B69" s="78">
        <f t="shared" si="25"/>
        <v>7</v>
      </c>
      <c r="C69" s="79">
        <f t="shared" si="20"/>
        <v>240</v>
      </c>
      <c r="D69" s="80">
        <f>'Intensidad Distribuida'!G16</f>
        <v>0</v>
      </c>
      <c r="E69" s="81">
        <f t="shared" si="21"/>
        <v>5.480638923341991</v>
      </c>
      <c r="F69" s="81" t="e">
        <f t="shared" si="21"/>
        <v>#NUM!</v>
      </c>
      <c r="G69" s="81" t="e">
        <f t="shared" si="22"/>
        <v>#NUM!</v>
      </c>
      <c r="H69" s="82">
        <f t="shared" si="23"/>
        <v>30.03740300805126</v>
      </c>
      <c r="I69" s="64"/>
      <c r="J69" s="62"/>
      <c r="K69" s="63"/>
      <c r="L69" s="63"/>
      <c r="M69" s="62"/>
      <c r="N69" s="62"/>
      <c r="Q69" s="76">
        <f t="shared" si="24"/>
        <v>240</v>
      </c>
      <c r="R69" s="77">
        <f t="shared" si="24"/>
        <v>0</v>
      </c>
    </row>
    <row r="70" spans="2:18" ht="15">
      <c r="B70" s="78">
        <f t="shared" si="25"/>
        <v>8</v>
      </c>
      <c r="C70" s="79">
        <f t="shared" si="20"/>
        <v>180</v>
      </c>
      <c r="D70" s="80">
        <f>'Intensidad Distribuida'!G17</f>
        <v>0</v>
      </c>
      <c r="E70" s="81">
        <f t="shared" si="21"/>
        <v>5.19295685089021</v>
      </c>
      <c r="F70" s="81" t="e">
        <f t="shared" si="21"/>
        <v>#NUM!</v>
      </c>
      <c r="G70" s="81" t="e">
        <f t="shared" si="22"/>
        <v>#NUM!</v>
      </c>
      <c r="H70" s="82">
        <f t="shared" si="23"/>
        <v>26.96680085520757</v>
      </c>
      <c r="I70" s="64"/>
      <c r="J70" s="62"/>
      <c r="K70" s="63"/>
      <c r="L70" s="63"/>
      <c r="M70" s="62"/>
      <c r="N70" s="62"/>
      <c r="Q70" s="76">
        <f t="shared" si="24"/>
        <v>180</v>
      </c>
      <c r="R70" s="77">
        <f t="shared" si="24"/>
        <v>0</v>
      </c>
    </row>
    <row r="71" spans="2:18" ht="15">
      <c r="B71" s="78">
        <f t="shared" si="25"/>
        <v>9</v>
      </c>
      <c r="C71" s="79">
        <f t="shared" si="20"/>
        <v>120</v>
      </c>
      <c r="D71" s="80">
        <f>'Intensidad Distribuida'!G18</f>
        <v>0</v>
      </c>
      <c r="E71" s="81">
        <f t="shared" si="21"/>
        <v>4.787491742782046</v>
      </c>
      <c r="F71" s="81" t="e">
        <f t="shared" si="21"/>
        <v>#NUM!</v>
      </c>
      <c r="G71" s="81" t="e">
        <f t="shared" si="22"/>
        <v>#NUM!</v>
      </c>
      <c r="H71" s="82">
        <f t="shared" si="23"/>
        <v>22.92007718720627</v>
      </c>
      <c r="I71" s="64"/>
      <c r="J71" s="62"/>
      <c r="K71" s="63"/>
      <c r="L71" s="63"/>
      <c r="M71" s="62"/>
      <c r="N71" s="62"/>
      <c r="Q71" s="76">
        <f t="shared" si="24"/>
        <v>120</v>
      </c>
      <c r="R71" s="77">
        <f t="shared" si="24"/>
        <v>0</v>
      </c>
    </row>
    <row r="72" spans="2:18" ht="15.75" thickBot="1">
      <c r="B72" s="36">
        <f t="shared" si="25"/>
        <v>10</v>
      </c>
      <c r="C72" s="83">
        <f t="shared" si="20"/>
        <v>60</v>
      </c>
      <c r="D72" s="84">
        <f>'Intensidad Distribuida'!G19</f>
        <v>0</v>
      </c>
      <c r="E72" s="85">
        <f t="shared" si="21"/>
        <v>4.0943445622221</v>
      </c>
      <c r="F72" s="85" t="e">
        <f t="shared" si="21"/>
        <v>#NUM!</v>
      </c>
      <c r="G72" s="85" t="e">
        <f t="shared" si="22"/>
        <v>#NUM!</v>
      </c>
      <c r="H72" s="86">
        <f t="shared" si="23"/>
        <v>16.763657394197683</v>
      </c>
      <c r="I72" s="64"/>
      <c r="J72" s="62"/>
      <c r="K72" s="63"/>
      <c r="L72" s="63"/>
      <c r="M72" s="62"/>
      <c r="N72" s="62"/>
      <c r="Q72" s="76">
        <f t="shared" si="24"/>
        <v>60</v>
      </c>
      <c r="R72" s="77">
        <f t="shared" si="24"/>
        <v>0</v>
      </c>
    </row>
    <row r="73" spans="2:17" ht="15.75" thickBot="1">
      <c r="B73" s="87">
        <f>COUNT(B63:B72)</f>
        <v>10</v>
      </c>
      <c r="C73" s="88">
        <f aca="true" t="shared" si="26" ref="C73:H73">SUM(C63:C72)</f>
        <v>4980</v>
      </c>
      <c r="D73" s="89">
        <f t="shared" si="26"/>
        <v>0</v>
      </c>
      <c r="E73" s="90">
        <f t="shared" si="26"/>
        <v>58.15547061394305</v>
      </c>
      <c r="F73" s="90" t="e">
        <f t="shared" si="26"/>
        <v>#NUM!</v>
      </c>
      <c r="G73" s="90" t="e">
        <f t="shared" si="26"/>
        <v>#NUM!</v>
      </c>
      <c r="H73" s="91">
        <f t="shared" si="26"/>
        <v>346.94351545216267</v>
      </c>
      <c r="I73" s="64"/>
      <c r="J73" s="62"/>
      <c r="K73" s="63"/>
      <c r="L73" s="63"/>
      <c r="M73" s="62"/>
      <c r="N73" s="62"/>
      <c r="O73" s="62"/>
      <c r="P73" s="65"/>
      <c r="Q73" s="63"/>
    </row>
    <row r="74" spans="2:17" ht="15.75" thickBot="1">
      <c r="B74" s="92" t="s">
        <v>37</v>
      </c>
      <c r="C74" s="93" t="e">
        <f>((G73*E73)-(H73*F73))/((E73^2)-(H73*B73))</f>
        <v>#NUM!</v>
      </c>
      <c r="D74" s="94" t="s">
        <v>38</v>
      </c>
      <c r="E74" s="95" t="e">
        <f>EXP(C74)</f>
        <v>#NUM!</v>
      </c>
      <c r="F74" s="96" t="s">
        <v>73</v>
      </c>
      <c r="G74" s="93" t="e">
        <f>(F73-(B73*C74))/E73</f>
        <v>#NUM!</v>
      </c>
      <c r="H74" s="97"/>
      <c r="I74" s="64"/>
      <c r="J74" s="62"/>
      <c r="K74" s="63"/>
      <c r="L74" s="63"/>
      <c r="M74" s="62"/>
      <c r="N74" s="62"/>
      <c r="O74" s="62"/>
      <c r="P74" s="65"/>
      <c r="Q74" s="63"/>
    </row>
    <row r="75" spans="2:17" ht="15.75" thickBot="1">
      <c r="B75" s="101"/>
      <c r="C75" s="102"/>
      <c r="D75" s="103"/>
      <c r="E75" s="102"/>
      <c r="F75" s="103"/>
      <c r="G75" s="102"/>
      <c r="H75" s="64"/>
      <c r="I75" s="64"/>
      <c r="J75" s="62"/>
      <c r="K75" s="63"/>
      <c r="L75" s="63"/>
      <c r="M75" s="62"/>
      <c r="N75" s="62"/>
      <c r="O75" s="62"/>
      <c r="P75" s="65"/>
      <c r="Q75" s="63"/>
    </row>
    <row r="76" spans="2:18" ht="15.75" thickBot="1">
      <c r="B76" s="206" t="s">
        <v>45</v>
      </c>
      <c r="C76" s="207"/>
      <c r="D76" s="207"/>
      <c r="E76" s="207"/>
      <c r="F76" s="207"/>
      <c r="G76" s="207"/>
      <c r="H76" s="208"/>
      <c r="I76" s="64"/>
      <c r="J76" s="62"/>
      <c r="K76" s="63"/>
      <c r="L76" s="63"/>
      <c r="M76" s="62"/>
      <c r="N76" s="62"/>
      <c r="Q76" s="209" t="s">
        <v>46</v>
      </c>
      <c r="R76" s="209"/>
    </row>
    <row r="77" spans="2:18" ht="15.75" thickBot="1">
      <c r="B77" s="66" t="s">
        <v>30</v>
      </c>
      <c r="C77" s="67" t="s">
        <v>31</v>
      </c>
      <c r="D77" s="67" t="s">
        <v>32</v>
      </c>
      <c r="E77" s="67" t="s">
        <v>33</v>
      </c>
      <c r="F77" s="67" t="s">
        <v>34</v>
      </c>
      <c r="G77" s="67" t="s">
        <v>35</v>
      </c>
      <c r="H77" s="68" t="s">
        <v>36</v>
      </c>
      <c r="I77" s="64"/>
      <c r="J77" s="62"/>
      <c r="K77" s="63"/>
      <c r="L77" s="63"/>
      <c r="M77" s="62"/>
      <c r="N77" s="62"/>
      <c r="Q77" s="98" t="s">
        <v>31</v>
      </c>
      <c r="R77" s="98" t="s">
        <v>32</v>
      </c>
    </row>
    <row r="78" spans="2:18" ht="15">
      <c r="B78" s="71">
        <v>1</v>
      </c>
      <c r="C78" s="72">
        <f aca="true" t="shared" si="27" ref="C78:C87">C63</f>
        <v>1440</v>
      </c>
      <c r="D78" s="73">
        <f>'Intensidad Distribuida'!H10</f>
        <v>0</v>
      </c>
      <c r="E78" s="74">
        <f aca="true" t="shared" si="28" ref="E78:F87">IF(B78="","",LN(C78))</f>
        <v>7.272398392570047</v>
      </c>
      <c r="F78" s="74" t="e">
        <f t="shared" si="28"/>
        <v>#NUM!</v>
      </c>
      <c r="G78" s="74" t="e">
        <f aca="true" t="shared" si="29" ref="G78:G87">IF(B78="","",E78*F78)</f>
        <v>#NUM!</v>
      </c>
      <c r="H78" s="75">
        <f aca="true" t="shared" si="30" ref="H78:H87">IF(C78="","",E78^2)</f>
        <v>52.8877783802554</v>
      </c>
      <c r="I78" s="64"/>
      <c r="J78" s="62"/>
      <c r="K78" s="63"/>
      <c r="L78" s="63"/>
      <c r="M78" s="62"/>
      <c r="N78" s="62"/>
      <c r="Q78" s="76">
        <f aca="true" t="shared" si="31" ref="Q78:R87">C78</f>
        <v>1440</v>
      </c>
      <c r="R78" s="77">
        <f t="shared" si="31"/>
        <v>0</v>
      </c>
    </row>
    <row r="79" spans="2:18" ht="15">
      <c r="B79" s="78">
        <f aca="true" t="shared" si="32" ref="B79:B87">B78+1</f>
        <v>2</v>
      </c>
      <c r="C79" s="79">
        <f t="shared" si="27"/>
        <v>1080</v>
      </c>
      <c r="D79" s="80">
        <f>'Intensidad Distribuida'!H11</f>
        <v>0</v>
      </c>
      <c r="E79" s="81">
        <f t="shared" si="28"/>
        <v>6.984716320118266</v>
      </c>
      <c r="F79" s="81" t="e">
        <f t="shared" si="28"/>
        <v>#NUM!</v>
      </c>
      <c r="G79" s="81" t="e">
        <f t="shared" si="29"/>
        <v>#NUM!</v>
      </c>
      <c r="H79" s="82">
        <f t="shared" si="30"/>
        <v>48.78626207252645</v>
      </c>
      <c r="I79" s="64"/>
      <c r="J79" s="62"/>
      <c r="K79" s="63"/>
      <c r="L79" s="63"/>
      <c r="M79" s="62"/>
      <c r="N79" s="62"/>
      <c r="Q79" s="76">
        <f t="shared" si="31"/>
        <v>1080</v>
      </c>
      <c r="R79" s="77">
        <f t="shared" si="31"/>
        <v>0</v>
      </c>
    </row>
    <row r="80" spans="2:18" ht="15">
      <c r="B80" s="78">
        <f t="shared" si="32"/>
        <v>3</v>
      </c>
      <c r="C80" s="79">
        <f t="shared" si="27"/>
        <v>720</v>
      </c>
      <c r="D80" s="80">
        <f>'Intensidad Distribuida'!H12</f>
        <v>0</v>
      </c>
      <c r="E80" s="81">
        <f t="shared" si="28"/>
        <v>6.579251212010101</v>
      </c>
      <c r="F80" s="81" t="e">
        <f t="shared" si="28"/>
        <v>#NUM!</v>
      </c>
      <c r="G80" s="81" t="e">
        <f t="shared" si="29"/>
        <v>#NUM!</v>
      </c>
      <c r="H80" s="82">
        <f t="shared" si="30"/>
        <v>43.286546510736386</v>
      </c>
      <c r="I80" s="64"/>
      <c r="J80" s="62"/>
      <c r="K80" s="63"/>
      <c r="L80" s="63"/>
      <c r="M80" s="62"/>
      <c r="N80" s="62"/>
      <c r="Q80" s="76">
        <f t="shared" si="31"/>
        <v>720</v>
      </c>
      <c r="R80" s="77">
        <f t="shared" si="31"/>
        <v>0</v>
      </c>
    </row>
    <row r="81" spans="2:18" ht="15">
      <c r="B81" s="78">
        <f t="shared" si="32"/>
        <v>4</v>
      </c>
      <c r="C81" s="79">
        <f t="shared" si="27"/>
        <v>480</v>
      </c>
      <c r="D81" s="80">
        <f>'Intensidad Distribuida'!H13</f>
        <v>0</v>
      </c>
      <c r="E81" s="81">
        <f t="shared" si="28"/>
        <v>6.173786103901937</v>
      </c>
      <c r="F81" s="81" t="e">
        <f t="shared" si="28"/>
        <v>#NUM!</v>
      </c>
      <c r="G81" s="81" t="e">
        <f t="shared" si="29"/>
        <v>#NUM!</v>
      </c>
      <c r="H81" s="82">
        <f t="shared" si="30"/>
        <v>38.115634856732655</v>
      </c>
      <c r="I81" s="64"/>
      <c r="J81" s="62"/>
      <c r="K81" s="63"/>
      <c r="L81" s="63"/>
      <c r="M81" s="62"/>
      <c r="N81" s="62"/>
      <c r="Q81" s="76">
        <f t="shared" si="31"/>
        <v>480</v>
      </c>
      <c r="R81" s="77">
        <f t="shared" si="31"/>
        <v>0</v>
      </c>
    </row>
    <row r="82" spans="2:18" ht="15">
      <c r="B82" s="78">
        <f t="shared" si="32"/>
        <v>5</v>
      </c>
      <c r="C82" s="79">
        <f t="shared" si="27"/>
        <v>360</v>
      </c>
      <c r="D82" s="80">
        <f>'Intensidad Distribuida'!H14</f>
        <v>0</v>
      </c>
      <c r="E82" s="81">
        <f t="shared" si="28"/>
        <v>5.886104031450156</v>
      </c>
      <c r="F82" s="81" t="e">
        <f t="shared" si="28"/>
        <v>#NUM!</v>
      </c>
      <c r="G82" s="81" t="e">
        <f t="shared" si="29"/>
        <v>#NUM!</v>
      </c>
      <c r="H82" s="82">
        <f t="shared" si="30"/>
        <v>34.646220669053776</v>
      </c>
      <c r="I82" s="64"/>
      <c r="J82" s="62"/>
      <c r="K82" s="63"/>
      <c r="L82" s="63"/>
      <c r="M82" s="62"/>
      <c r="N82" s="62"/>
      <c r="Q82" s="76">
        <f t="shared" si="31"/>
        <v>360</v>
      </c>
      <c r="R82" s="77">
        <f t="shared" si="31"/>
        <v>0</v>
      </c>
    </row>
    <row r="83" spans="2:18" ht="15">
      <c r="B83" s="78">
        <f t="shared" si="32"/>
        <v>6</v>
      </c>
      <c r="C83" s="79">
        <f t="shared" si="27"/>
        <v>300</v>
      </c>
      <c r="D83" s="80">
        <f>'Intensidad Distribuida'!H15</f>
        <v>0</v>
      </c>
      <c r="E83" s="81">
        <f t="shared" si="28"/>
        <v>5.703782474656201</v>
      </c>
      <c r="F83" s="81" t="e">
        <f t="shared" si="28"/>
        <v>#NUM!</v>
      </c>
      <c r="G83" s="81" t="e">
        <f t="shared" si="29"/>
        <v>#NUM!</v>
      </c>
      <c r="H83" s="82">
        <f t="shared" si="30"/>
        <v>32.53313451819522</v>
      </c>
      <c r="I83" s="64"/>
      <c r="J83" s="62"/>
      <c r="K83" s="63"/>
      <c r="L83" s="63"/>
      <c r="M83" s="62"/>
      <c r="N83" s="62"/>
      <c r="Q83" s="76">
        <f t="shared" si="31"/>
        <v>300</v>
      </c>
      <c r="R83" s="77">
        <f t="shared" si="31"/>
        <v>0</v>
      </c>
    </row>
    <row r="84" spans="2:18" ht="15">
      <c r="B84" s="78">
        <f t="shared" si="32"/>
        <v>7</v>
      </c>
      <c r="C84" s="79">
        <f t="shared" si="27"/>
        <v>240</v>
      </c>
      <c r="D84" s="80">
        <f>'Intensidad Distribuida'!H16</f>
        <v>0</v>
      </c>
      <c r="E84" s="81">
        <f t="shared" si="28"/>
        <v>5.480638923341991</v>
      </c>
      <c r="F84" s="81" t="e">
        <f t="shared" si="28"/>
        <v>#NUM!</v>
      </c>
      <c r="G84" s="81" t="e">
        <f t="shared" si="29"/>
        <v>#NUM!</v>
      </c>
      <c r="H84" s="82">
        <f t="shared" si="30"/>
        <v>30.03740300805126</v>
      </c>
      <c r="I84" s="64"/>
      <c r="J84" s="62"/>
      <c r="K84" s="63"/>
      <c r="L84" s="63"/>
      <c r="M84" s="62"/>
      <c r="N84" s="62"/>
      <c r="Q84" s="76">
        <f t="shared" si="31"/>
        <v>240</v>
      </c>
      <c r="R84" s="77">
        <f t="shared" si="31"/>
        <v>0</v>
      </c>
    </row>
    <row r="85" spans="2:18" ht="15">
      <c r="B85" s="78">
        <f t="shared" si="32"/>
        <v>8</v>
      </c>
      <c r="C85" s="79">
        <f t="shared" si="27"/>
        <v>180</v>
      </c>
      <c r="D85" s="80">
        <f>'Intensidad Distribuida'!H17</f>
        <v>0</v>
      </c>
      <c r="E85" s="81">
        <f t="shared" si="28"/>
        <v>5.19295685089021</v>
      </c>
      <c r="F85" s="81" t="e">
        <f t="shared" si="28"/>
        <v>#NUM!</v>
      </c>
      <c r="G85" s="81" t="e">
        <f t="shared" si="29"/>
        <v>#NUM!</v>
      </c>
      <c r="H85" s="82">
        <f t="shared" si="30"/>
        <v>26.96680085520757</v>
      </c>
      <c r="I85" s="64"/>
      <c r="J85" s="62"/>
      <c r="K85" s="63"/>
      <c r="L85" s="63"/>
      <c r="M85" s="62"/>
      <c r="N85" s="62"/>
      <c r="Q85" s="76">
        <f t="shared" si="31"/>
        <v>180</v>
      </c>
      <c r="R85" s="77">
        <f t="shared" si="31"/>
        <v>0</v>
      </c>
    </row>
    <row r="86" spans="2:18" ht="15">
      <c r="B86" s="78">
        <f t="shared" si="32"/>
        <v>9</v>
      </c>
      <c r="C86" s="79">
        <f t="shared" si="27"/>
        <v>120</v>
      </c>
      <c r="D86" s="80">
        <f>'Intensidad Distribuida'!H18</f>
        <v>0</v>
      </c>
      <c r="E86" s="81">
        <f t="shared" si="28"/>
        <v>4.787491742782046</v>
      </c>
      <c r="F86" s="81" t="e">
        <f t="shared" si="28"/>
        <v>#NUM!</v>
      </c>
      <c r="G86" s="81" t="e">
        <f t="shared" si="29"/>
        <v>#NUM!</v>
      </c>
      <c r="H86" s="82">
        <f t="shared" si="30"/>
        <v>22.92007718720627</v>
      </c>
      <c r="I86" s="64"/>
      <c r="J86" s="62"/>
      <c r="K86" s="63"/>
      <c r="L86" s="63"/>
      <c r="M86" s="62"/>
      <c r="N86" s="62"/>
      <c r="Q86" s="76">
        <f t="shared" si="31"/>
        <v>120</v>
      </c>
      <c r="R86" s="77">
        <f t="shared" si="31"/>
        <v>0</v>
      </c>
    </row>
    <row r="87" spans="2:18" ht="15.75" thickBot="1">
      <c r="B87" s="36">
        <f t="shared" si="32"/>
        <v>10</v>
      </c>
      <c r="C87" s="83">
        <f t="shared" si="27"/>
        <v>60</v>
      </c>
      <c r="D87" s="84">
        <f>'Intensidad Distribuida'!H19</f>
        <v>0</v>
      </c>
      <c r="E87" s="85">
        <f t="shared" si="28"/>
        <v>4.0943445622221</v>
      </c>
      <c r="F87" s="85" t="e">
        <f t="shared" si="28"/>
        <v>#NUM!</v>
      </c>
      <c r="G87" s="85" t="e">
        <f t="shared" si="29"/>
        <v>#NUM!</v>
      </c>
      <c r="H87" s="86">
        <f t="shared" si="30"/>
        <v>16.763657394197683</v>
      </c>
      <c r="I87" s="64"/>
      <c r="J87" s="62"/>
      <c r="K87" s="63"/>
      <c r="L87" s="63"/>
      <c r="M87" s="62"/>
      <c r="N87" s="62"/>
      <c r="Q87" s="76">
        <f t="shared" si="31"/>
        <v>60</v>
      </c>
      <c r="R87" s="77">
        <f t="shared" si="31"/>
        <v>0</v>
      </c>
    </row>
    <row r="88" spans="2:17" ht="15.75" thickBot="1">
      <c r="B88" s="87">
        <f>COUNT(B78:B87)</f>
        <v>10</v>
      </c>
      <c r="C88" s="88">
        <f aca="true" t="shared" si="33" ref="C88:H88">SUM(C78:C87)</f>
        <v>4980</v>
      </c>
      <c r="D88" s="89">
        <f t="shared" si="33"/>
        <v>0</v>
      </c>
      <c r="E88" s="90">
        <f t="shared" si="33"/>
        <v>58.15547061394305</v>
      </c>
      <c r="F88" s="90" t="e">
        <f t="shared" si="33"/>
        <v>#NUM!</v>
      </c>
      <c r="G88" s="90" t="e">
        <f t="shared" si="33"/>
        <v>#NUM!</v>
      </c>
      <c r="H88" s="91">
        <f t="shared" si="33"/>
        <v>346.94351545216267</v>
      </c>
      <c r="I88" s="64"/>
      <c r="J88" s="62"/>
      <c r="K88" s="63"/>
      <c r="L88" s="63"/>
      <c r="M88" s="62"/>
      <c r="N88" s="62"/>
      <c r="O88" s="62"/>
      <c r="P88" s="65"/>
      <c r="Q88" s="63"/>
    </row>
    <row r="89" spans="2:17" ht="15.75" thickBot="1">
      <c r="B89" s="92" t="s">
        <v>37</v>
      </c>
      <c r="C89" s="93" t="e">
        <f>((G88*E88)-(H88*F88))/((E88^2)-(H88*B88))</f>
        <v>#NUM!</v>
      </c>
      <c r="D89" s="94" t="s">
        <v>38</v>
      </c>
      <c r="E89" s="95" t="e">
        <f>EXP(C89)</f>
        <v>#NUM!</v>
      </c>
      <c r="F89" s="96" t="s">
        <v>73</v>
      </c>
      <c r="G89" s="93" t="e">
        <f>(F88-(B88*C89))/E88</f>
        <v>#NUM!</v>
      </c>
      <c r="H89" s="97"/>
      <c r="I89" s="64"/>
      <c r="J89" s="62"/>
      <c r="K89" s="63"/>
      <c r="L89" s="63"/>
      <c r="M89" s="62"/>
      <c r="N89" s="62"/>
      <c r="O89" s="62"/>
      <c r="P89" s="65"/>
      <c r="Q89" s="63"/>
    </row>
    <row r="90" ht="15.75" thickBot="1"/>
    <row r="91" spans="2:18" ht="15.75" thickBot="1">
      <c r="B91" s="206" t="s">
        <v>47</v>
      </c>
      <c r="C91" s="207"/>
      <c r="D91" s="207"/>
      <c r="E91" s="207"/>
      <c r="F91" s="207"/>
      <c r="G91" s="207"/>
      <c r="H91" s="208"/>
      <c r="I91" s="64"/>
      <c r="J91" s="62"/>
      <c r="K91" s="63"/>
      <c r="L91" s="63"/>
      <c r="M91" s="62"/>
      <c r="N91" s="62"/>
      <c r="Q91" s="209" t="s">
        <v>48</v>
      </c>
      <c r="R91" s="209"/>
    </row>
    <row r="92" spans="2:18" ht="15.75" thickBot="1">
      <c r="B92" s="66" t="s">
        <v>30</v>
      </c>
      <c r="C92" s="67" t="s">
        <v>31</v>
      </c>
      <c r="D92" s="67" t="s">
        <v>32</v>
      </c>
      <c r="E92" s="67" t="s">
        <v>33</v>
      </c>
      <c r="F92" s="67" t="s">
        <v>34</v>
      </c>
      <c r="G92" s="67" t="s">
        <v>35</v>
      </c>
      <c r="H92" s="68" t="s">
        <v>36</v>
      </c>
      <c r="I92" s="64"/>
      <c r="J92" s="62"/>
      <c r="K92" s="63"/>
      <c r="L92" s="63"/>
      <c r="M92" s="62"/>
      <c r="N92" s="62"/>
      <c r="Q92" s="98" t="s">
        <v>31</v>
      </c>
      <c r="R92" s="98" t="s">
        <v>32</v>
      </c>
    </row>
    <row r="93" spans="2:18" ht="15">
      <c r="B93" s="71">
        <v>1</v>
      </c>
      <c r="C93" s="72">
        <f aca="true" t="shared" si="34" ref="C93:C102">C78</f>
        <v>1440</v>
      </c>
      <c r="D93" s="73">
        <f>'Intensidad Distribuida'!I10</f>
        <v>0</v>
      </c>
      <c r="E93" s="74">
        <f aca="true" t="shared" si="35" ref="E93:F102">IF(B93="","",LN(C93))</f>
        <v>7.272398392570047</v>
      </c>
      <c r="F93" s="74" t="e">
        <f t="shared" si="35"/>
        <v>#NUM!</v>
      </c>
      <c r="G93" s="74" t="e">
        <f aca="true" t="shared" si="36" ref="G93:G102">IF(B93="","",E93*F93)</f>
        <v>#NUM!</v>
      </c>
      <c r="H93" s="75">
        <f aca="true" t="shared" si="37" ref="H93:H102">IF(C93="","",E93^2)</f>
        <v>52.8877783802554</v>
      </c>
      <c r="I93" s="64"/>
      <c r="J93" s="62"/>
      <c r="K93" s="63"/>
      <c r="L93" s="63"/>
      <c r="M93" s="62"/>
      <c r="N93" s="62"/>
      <c r="Q93" s="76">
        <f aca="true" t="shared" si="38" ref="Q93:R102">C93</f>
        <v>1440</v>
      </c>
      <c r="R93" s="77">
        <f t="shared" si="38"/>
        <v>0</v>
      </c>
    </row>
    <row r="94" spans="2:18" ht="15">
      <c r="B94" s="78">
        <f aca="true" t="shared" si="39" ref="B94:B102">B93+1</f>
        <v>2</v>
      </c>
      <c r="C94" s="79">
        <f t="shared" si="34"/>
        <v>1080</v>
      </c>
      <c r="D94" s="80">
        <f>'Intensidad Distribuida'!I11</f>
        <v>0</v>
      </c>
      <c r="E94" s="81">
        <f t="shared" si="35"/>
        <v>6.984716320118266</v>
      </c>
      <c r="F94" s="81" t="e">
        <f t="shared" si="35"/>
        <v>#NUM!</v>
      </c>
      <c r="G94" s="81" t="e">
        <f t="shared" si="36"/>
        <v>#NUM!</v>
      </c>
      <c r="H94" s="82">
        <f t="shared" si="37"/>
        <v>48.78626207252645</v>
      </c>
      <c r="I94" s="64"/>
      <c r="J94" s="62"/>
      <c r="K94" s="63"/>
      <c r="L94" s="63"/>
      <c r="M94" s="62"/>
      <c r="N94" s="62"/>
      <c r="Q94" s="76">
        <f t="shared" si="38"/>
        <v>1080</v>
      </c>
      <c r="R94" s="77">
        <f t="shared" si="38"/>
        <v>0</v>
      </c>
    </row>
    <row r="95" spans="2:18" ht="15">
      <c r="B95" s="78">
        <f t="shared" si="39"/>
        <v>3</v>
      </c>
      <c r="C95" s="79">
        <f t="shared" si="34"/>
        <v>720</v>
      </c>
      <c r="D95" s="80">
        <f>'Intensidad Distribuida'!I12</f>
        <v>0</v>
      </c>
      <c r="E95" s="81">
        <f t="shared" si="35"/>
        <v>6.579251212010101</v>
      </c>
      <c r="F95" s="81" t="e">
        <f t="shared" si="35"/>
        <v>#NUM!</v>
      </c>
      <c r="G95" s="81" t="e">
        <f t="shared" si="36"/>
        <v>#NUM!</v>
      </c>
      <c r="H95" s="82">
        <f t="shared" si="37"/>
        <v>43.286546510736386</v>
      </c>
      <c r="I95" s="64"/>
      <c r="J95" s="62"/>
      <c r="K95" s="63"/>
      <c r="L95" s="63"/>
      <c r="M95" s="62"/>
      <c r="N95" s="62"/>
      <c r="Q95" s="76">
        <f t="shared" si="38"/>
        <v>720</v>
      </c>
      <c r="R95" s="77">
        <f t="shared" si="38"/>
        <v>0</v>
      </c>
    </row>
    <row r="96" spans="2:18" ht="15">
      <c r="B96" s="78">
        <f t="shared" si="39"/>
        <v>4</v>
      </c>
      <c r="C96" s="79">
        <f t="shared" si="34"/>
        <v>480</v>
      </c>
      <c r="D96" s="80">
        <f>'Intensidad Distribuida'!I13</f>
        <v>0</v>
      </c>
      <c r="E96" s="81">
        <f t="shared" si="35"/>
        <v>6.173786103901937</v>
      </c>
      <c r="F96" s="81" t="e">
        <f t="shared" si="35"/>
        <v>#NUM!</v>
      </c>
      <c r="G96" s="81" t="e">
        <f t="shared" si="36"/>
        <v>#NUM!</v>
      </c>
      <c r="H96" s="82">
        <f t="shared" si="37"/>
        <v>38.115634856732655</v>
      </c>
      <c r="I96" s="64"/>
      <c r="J96" s="62"/>
      <c r="K96" s="63"/>
      <c r="L96" s="63"/>
      <c r="M96" s="62"/>
      <c r="N96" s="62"/>
      <c r="Q96" s="76">
        <f t="shared" si="38"/>
        <v>480</v>
      </c>
      <c r="R96" s="77">
        <f t="shared" si="38"/>
        <v>0</v>
      </c>
    </row>
    <row r="97" spans="2:18" ht="15">
      <c r="B97" s="78">
        <f t="shared" si="39"/>
        <v>5</v>
      </c>
      <c r="C97" s="79">
        <f t="shared" si="34"/>
        <v>360</v>
      </c>
      <c r="D97" s="80">
        <f>'Intensidad Distribuida'!I14</f>
        <v>0</v>
      </c>
      <c r="E97" s="81">
        <f t="shared" si="35"/>
        <v>5.886104031450156</v>
      </c>
      <c r="F97" s="81" t="e">
        <f t="shared" si="35"/>
        <v>#NUM!</v>
      </c>
      <c r="G97" s="81" t="e">
        <f t="shared" si="36"/>
        <v>#NUM!</v>
      </c>
      <c r="H97" s="82">
        <f t="shared" si="37"/>
        <v>34.646220669053776</v>
      </c>
      <c r="I97" s="64"/>
      <c r="J97" s="62"/>
      <c r="K97" s="63"/>
      <c r="L97" s="63"/>
      <c r="M97" s="62"/>
      <c r="N97" s="62"/>
      <c r="Q97" s="76">
        <f t="shared" si="38"/>
        <v>360</v>
      </c>
      <c r="R97" s="77">
        <f t="shared" si="38"/>
        <v>0</v>
      </c>
    </row>
    <row r="98" spans="2:18" ht="15">
      <c r="B98" s="78">
        <f t="shared" si="39"/>
        <v>6</v>
      </c>
      <c r="C98" s="79">
        <f t="shared" si="34"/>
        <v>300</v>
      </c>
      <c r="D98" s="80">
        <f>'Intensidad Distribuida'!I15</f>
        <v>0</v>
      </c>
      <c r="E98" s="81">
        <f t="shared" si="35"/>
        <v>5.703782474656201</v>
      </c>
      <c r="F98" s="81" t="e">
        <f t="shared" si="35"/>
        <v>#NUM!</v>
      </c>
      <c r="G98" s="81" t="e">
        <f t="shared" si="36"/>
        <v>#NUM!</v>
      </c>
      <c r="H98" s="82">
        <f t="shared" si="37"/>
        <v>32.53313451819522</v>
      </c>
      <c r="I98" s="64"/>
      <c r="J98" s="62"/>
      <c r="K98" s="63"/>
      <c r="L98" s="63"/>
      <c r="M98" s="62"/>
      <c r="N98" s="62"/>
      <c r="Q98" s="76">
        <f t="shared" si="38"/>
        <v>300</v>
      </c>
      <c r="R98" s="77">
        <f t="shared" si="38"/>
        <v>0</v>
      </c>
    </row>
    <row r="99" spans="2:18" ht="15">
      <c r="B99" s="78">
        <f t="shared" si="39"/>
        <v>7</v>
      </c>
      <c r="C99" s="79">
        <f t="shared" si="34"/>
        <v>240</v>
      </c>
      <c r="D99" s="80">
        <f>'Intensidad Distribuida'!I16</f>
        <v>0</v>
      </c>
      <c r="E99" s="81">
        <f t="shared" si="35"/>
        <v>5.480638923341991</v>
      </c>
      <c r="F99" s="81" t="e">
        <f t="shared" si="35"/>
        <v>#NUM!</v>
      </c>
      <c r="G99" s="81" t="e">
        <f t="shared" si="36"/>
        <v>#NUM!</v>
      </c>
      <c r="H99" s="82">
        <f t="shared" si="37"/>
        <v>30.03740300805126</v>
      </c>
      <c r="I99" s="64"/>
      <c r="J99" s="62"/>
      <c r="K99" s="63"/>
      <c r="L99" s="63"/>
      <c r="M99" s="62"/>
      <c r="N99" s="62"/>
      <c r="Q99" s="76">
        <f t="shared" si="38"/>
        <v>240</v>
      </c>
      <c r="R99" s="77">
        <f t="shared" si="38"/>
        <v>0</v>
      </c>
    </row>
    <row r="100" spans="2:18" ht="15">
      <c r="B100" s="78">
        <f t="shared" si="39"/>
        <v>8</v>
      </c>
      <c r="C100" s="79">
        <f t="shared" si="34"/>
        <v>180</v>
      </c>
      <c r="D100" s="80">
        <f>'Intensidad Distribuida'!I17</f>
        <v>0</v>
      </c>
      <c r="E100" s="81">
        <f t="shared" si="35"/>
        <v>5.19295685089021</v>
      </c>
      <c r="F100" s="81" t="e">
        <f t="shared" si="35"/>
        <v>#NUM!</v>
      </c>
      <c r="G100" s="81" t="e">
        <f t="shared" si="36"/>
        <v>#NUM!</v>
      </c>
      <c r="H100" s="82">
        <f t="shared" si="37"/>
        <v>26.96680085520757</v>
      </c>
      <c r="I100" s="64"/>
      <c r="J100" s="62"/>
      <c r="K100" s="63"/>
      <c r="L100" s="63"/>
      <c r="M100" s="62"/>
      <c r="N100" s="62"/>
      <c r="Q100" s="76">
        <f t="shared" si="38"/>
        <v>180</v>
      </c>
      <c r="R100" s="77">
        <f t="shared" si="38"/>
        <v>0</v>
      </c>
    </row>
    <row r="101" spans="2:18" ht="15">
      <c r="B101" s="78">
        <f t="shared" si="39"/>
        <v>9</v>
      </c>
      <c r="C101" s="79">
        <f t="shared" si="34"/>
        <v>120</v>
      </c>
      <c r="D101" s="80">
        <f>'Intensidad Distribuida'!I18</f>
        <v>0</v>
      </c>
      <c r="E101" s="81">
        <f t="shared" si="35"/>
        <v>4.787491742782046</v>
      </c>
      <c r="F101" s="81" t="e">
        <f t="shared" si="35"/>
        <v>#NUM!</v>
      </c>
      <c r="G101" s="81" t="e">
        <f t="shared" si="36"/>
        <v>#NUM!</v>
      </c>
      <c r="H101" s="82">
        <f t="shared" si="37"/>
        <v>22.92007718720627</v>
      </c>
      <c r="I101" s="64"/>
      <c r="J101" s="62"/>
      <c r="K101" s="63"/>
      <c r="L101" s="63"/>
      <c r="M101" s="62"/>
      <c r="N101" s="62"/>
      <c r="Q101" s="76">
        <f t="shared" si="38"/>
        <v>120</v>
      </c>
      <c r="R101" s="77">
        <f t="shared" si="38"/>
        <v>0</v>
      </c>
    </row>
    <row r="102" spans="2:18" ht="15.75" thickBot="1">
      <c r="B102" s="36">
        <f t="shared" si="39"/>
        <v>10</v>
      </c>
      <c r="C102" s="83">
        <f t="shared" si="34"/>
        <v>60</v>
      </c>
      <c r="D102" s="84">
        <f>'Intensidad Distribuida'!I19</f>
        <v>0</v>
      </c>
      <c r="E102" s="85">
        <f t="shared" si="35"/>
        <v>4.0943445622221</v>
      </c>
      <c r="F102" s="85" t="e">
        <f t="shared" si="35"/>
        <v>#NUM!</v>
      </c>
      <c r="G102" s="85" t="e">
        <f t="shared" si="36"/>
        <v>#NUM!</v>
      </c>
      <c r="H102" s="86">
        <f t="shared" si="37"/>
        <v>16.763657394197683</v>
      </c>
      <c r="I102" s="64"/>
      <c r="J102" s="62"/>
      <c r="K102" s="63"/>
      <c r="L102" s="63"/>
      <c r="M102" s="62"/>
      <c r="N102" s="62"/>
      <c r="Q102" s="76">
        <f t="shared" si="38"/>
        <v>60</v>
      </c>
      <c r="R102" s="77">
        <f t="shared" si="38"/>
        <v>0</v>
      </c>
    </row>
    <row r="103" spans="2:17" ht="15.75" thickBot="1">
      <c r="B103" s="87">
        <f>COUNT(B93:B102)</f>
        <v>10</v>
      </c>
      <c r="C103" s="88">
        <f aca="true" t="shared" si="40" ref="C103:H103">SUM(C93:C102)</f>
        <v>4980</v>
      </c>
      <c r="D103" s="89">
        <f t="shared" si="40"/>
        <v>0</v>
      </c>
      <c r="E103" s="90">
        <f t="shared" si="40"/>
        <v>58.15547061394305</v>
      </c>
      <c r="F103" s="90" t="e">
        <f t="shared" si="40"/>
        <v>#NUM!</v>
      </c>
      <c r="G103" s="90" t="e">
        <f t="shared" si="40"/>
        <v>#NUM!</v>
      </c>
      <c r="H103" s="91">
        <f t="shared" si="40"/>
        <v>346.94351545216267</v>
      </c>
      <c r="I103" s="64"/>
      <c r="J103" s="62"/>
      <c r="K103" s="63"/>
      <c r="L103" s="63"/>
      <c r="M103" s="62"/>
      <c r="N103" s="62"/>
      <c r="O103" s="62"/>
      <c r="P103" s="65"/>
      <c r="Q103" s="63"/>
    </row>
    <row r="104" spans="2:17" ht="15.75" thickBot="1">
      <c r="B104" s="92" t="s">
        <v>37</v>
      </c>
      <c r="C104" s="93" t="e">
        <f>((G103*E103)-(H103*F103))/((E103^2)-(H103*B103))</f>
        <v>#NUM!</v>
      </c>
      <c r="D104" s="94" t="s">
        <v>38</v>
      </c>
      <c r="E104" s="95" t="e">
        <f>EXP(C104)</f>
        <v>#NUM!</v>
      </c>
      <c r="F104" s="96" t="s">
        <v>73</v>
      </c>
      <c r="G104" s="93" t="e">
        <f>(F103-(B103*C104))/E103</f>
        <v>#NUM!</v>
      </c>
      <c r="H104" s="97"/>
      <c r="I104" s="64"/>
      <c r="J104" s="62"/>
      <c r="K104" s="63"/>
      <c r="L104" s="63"/>
      <c r="M104" s="62"/>
      <c r="N104" s="62"/>
      <c r="O104" s="62"/>
      <c r="P104" s="65"/>
      <c r="Q104" s="63"/>
    </row>
    <row r="105" spans="2:17" ht="15.75" thickBot="1">
      <c r="B105" s="101"/>
      <c r="C105" s="102"/>
      <c r="D105" s="103"/>
      <c r="E105" s="104"/>
      <c r="F105" s="103"/>
      <c r="G105" s="102"/>
      <c r="H105" s="64"/>
      <c r="I105" s="64"/>
      <c r="J105" s="62"/>
      <c r="K105" s="63"/>
      <c r="L105" s="63"/>
      <c r="M105" s="62"/>
      <c r="N105" s="62"/>
      <c r="O105" s="62"/>
      <c r="P105" s="65"/>
      <c r="Q105" s="63"/>
    </row>
    <row r="106" spans="2:18" ht="15.75" thickBot="1">
      <c r="B106" s="206" t="s">
        <v>49</v>
      </c>
      <c r="C106" s="207"/>
      <c r="D106" s="207"/>
      <c r="E106" s="207"/>
      <c r="F106" s="207"/>
      <c r="G106" s="207"/>
      <c r="H106" s="208"/>
      <c r="I106" s="64"/>
      <c r="J106" s="62"/>
      <c r="K106" s="63"/>
      <c r="L106" s="63"/>
      <c r="M106" s="62"/>
      <c r="N106" s="62"/>
      <c r="Q106" s="209" t="s">
        <v>50</v>
      </c>
      <c r="R106" s="209"/>
    </row>
    <row r="107" spans="2:18" ht="15.75" thickBot="1">
      <c r="B107" s="66" t="s">
        <v>30</v>
      </c>
      <c r="C107" s="67" t="s">
        <v>31</v>
      </c>
      <c r="D107" s="67" t="s">
        <v>32</v>
      </c>
      <c r="E107" s="67" t="s">
        <v>33</v>
      </c>
      <c r="F107" s="67" t="s">
        <v>34</v>
      </c>
      <c r="G107" s="67" t="s">
        <v>35</v>
      </c>
      <c r="H107" s="68" t="s">
        <v>36</v>
      </c>
      <c r="I107" s="64"/>
      <c r="J107" s="62"/>
      <c r="K107" s="63"/>
      <c r="L107" s="63"/>
      <c r="M107" s="62"/>
      <c r="N107" s="62"/>
      <c r="Q107" s="98" t="s">
        <v>31</v>
      </c>
      <c r="R107" s="98" t="s">
        <v>32</v>
      </c>
    </row>
    <row r="108" spans="2:18" ht="15">
      <c r="B108" s="71">
        <v>1</v>
      </c>
      <c r="C108" s="72">
        <f aca="true" t="shared" si="41" ref="C108:C117">C93</f>
        <v>1440</v>
      </c>
      <c r="D108" s="73">
        <f>'Intensidad Distribuida'!J10</f>
        <v>0</v>
      </c>
      <c r="E108" s="74">
        <f aca="true" t="shared" si="42" ref="E108:F117">IF(B108="","",LN(C108))</f>
        <v>7.272398392570047</v>
      </c>
      <c r="F108" s="74" t="e">
        <f t="shared" si="42"/>
        <v>#NUM!</v>
      </c>
      <c r="G108" s="74" t="e">
        <f aca="true" t="shared" si="43" ref="G108:G117">IF(B108="","",E108*F108)</f>
        <v>#NUM!</v>
      </c>
      <c r="H108" s="75">
        <f aca="true" t="shared" si="44" ref="H108:H117">IF(C108="","",E108^2)</f>
        <v>52.8877783802554</v>
      </c>
      <c r="I108" s="64"/>
      <c r="J108" s="62"/>
      <c r="K108" s="63"/>
      <c r="L108" s="63"/>
      <c r="M108" s="62"/>
      <c r="N108" s="62"/>
      <c r="Q108" s="76">
        <f aca="true" t="shared" si="45" ref="Q108:R117">C108</f>
        <v>1440</v>
      </c>
      <c r="R108" s="77">
        <f t="shared" si="45"/>
        <v>0</v>
      </c>
    </row>
    <row r="109" spans="2:18" ht="15">
      <c r="B109" s="78">
        <f aca="true" t="shared" si="46" ref="B109:B117">B108+1</f>
        <v>2</v>
      </c>
      <c r="C109" s="79">
        <f t="shared" si="41"/>
        <v>1080</v>
      </c>
      <c r="D109" s="80">
        <f>'Intensidad Distribuida'!J11</f>
        <v>0</v>
      </c>
      <c r="E109" s="81">
        <f t="shared" si="42"/>
        <v>6.984716320118266</v>
      </c>
      <c r="F109" s="81" t="e">
        <f t="shared" si="42"/>
        <v>#NUM!</v>
      </c>
      <c r="G109" s="81" t="e">
        <f t="shared" si="43"/>
        <v>#NUM!</v>
      </c>
      <c r="H109" s="82">
        <f t="shared" si="44"/>
        <v>48.78626207252645</v>
      </c>
      <c r="I109" s="64"/>
      <c r="J109" s="62"/>
      <c r="K109" s="63"/>
      <c r="L109" s="63"/>
      <c r="M109" s="62"/>
      <c r="N109" s="62"/>
      <c r="Q109" s="76">
        <f t="shared" si="45"/>
        <v>1080</v>
      </c>
      <c r="R109" s="77">
        <f t="shared" si="45"/>
        <v>0</v>
      </c>
    </row>
    <row r="110" spans="2:18" ht="15">
      <c r="B110" s="78">
        <f t="shared" si="46"/>
        <v>3</v>
      </c>
      <c r="C110" s="79">
        <f t="shared" si="41"/>
        <v>720</v>
      </c>
      <c r="D110" s="80">
        <f>'Intensidad Distribuida'!J12</f>
        <v>0</v>
      </c>
      <c r="E110" s="81">
        <f t="shared" si="42"/>
        <v>6.579251212010101</v>
      </c>
      <c r="F110" s="81" t="e">
        <f t="shared" si="42"/>
        <v>#NUM!</v>
      </c>
      <c r="G110" s="81" t="e">
        <f t="shared" si="43"/>
        <v>#NUM!</v>
      </c>
      <c r="H110" s="82">
        <f t="shared" si="44"/>
        <v>43.286546510736386</v>
      </c>
      <c r="I110" s="64"/>
      <c r="J110" s="62"/>
      <c r="K110" s="63"/>
      <c r="L110" s="63"/>
      <c r="M110" s="62"/>
      <c r="N110" s="62"/>
      <c r="Q110" s="76">
        <f t="shared" si="45"/>
        <v>720</v>
      </c>
      <c r="R110" s="77">
        <f t="shared" si="45"/>
        <v>0</v>
      </c>
    </row>
    <row r="111" spans="2:18" ht="15">
      <c r="B111" s="78">
        <f t="shared" si="46"/>
        <v>4</v>
      </c>
      <c r="C111" s="79">
        <f t="shared" si="41"/>
        <v>480</v>
      </c>
      <c r="D111" s="80">
        <f>'Intensidad Distribuida'!J13</f>
        <v>0</v>
      </c>
      <c r="E111" s="81">
        <f t="shared" si="42"/>
        <v>6.173786103901937</v>
      </c>
      <c r="F111" s="81" t="e">
        <f t="shared" si="42"/>
        <v>#NUM!</v>
      </c>
      <c r="G111" s="81" t="e">
        <f t="shared" si="43"/>
        <v>#NUM!</v>
      </c>
      <c r="H111" s="82">
        <f t="shared" si="44"/>
        <v>38.115634856732655</v>
      </c>
      <c r="I111" s="64"/>
      <c r="J111" s="62"/>
      <c r="K111" s="63"/>
      <c r="L111" s="63"/>
      <c r="M111" s="62"/>
      <c r="N111" s="62"/>
      <c r="Q111" s="76">
        <f t="shared" si="45"/>
        <v>480</v>
      </c>
      <c r="R111" s="77">
        <f t="shared" si="45"/>
        <v>0</v>
      </c>
    </row>
    <row r="112" spans="2:18" ht="15">
      <c r="B112" s="78">
        <f t="shared" si="46"/>
        <v>5</v>
      </c>
      <c r="C112" s="79">
        <f t="shared" si="41"/>
        <v>360</v>
      </c>
      <c r="D112" s="80">
        <f>'Intensidad Distribuida'!J14</f>
        <v>0</v>
      </c>
      <c r="E112" s="81">
        <f t="shared" si="42"/>
        <v>5.886104031450156</v>
      </c>
      <c r="F112" s="81" t="e">
        <f t="shared" si="42"/>
        <v>#NUM!</v>
      </c>
      <c r="G112" s="81" t="e">
        <f t="shared" si="43"/>
        <v>#NUM!</v>
      </c>
      <c r="H112" s="82">
        <f t="shared" si="44"/>
        <v>34.646220669053776</v>
      </c>
      <c r="I112" s="64"/>
      <c r="J112" s="62"/>
      <c r="K112" s="63"/>
      <c r="L112" s="63"/>
      <c r="M112" s="62"/>
      <c r="N112" s="62"/>
      <c r="Q112" s="76">
        <f t="shared" si="45"/>
        <v>360</v>
      </c>
      <c r="R112" s="77">
        <f t="shared" si="45"/>
        <v>0</v>
      </c>
    </row>
    <row r="113" spans="2:18" ht="15">
      <c r="B113" s="78">
        <f t="shared" si="46"/>
        <v>6</v>
      </c>
      <c r="C113" s="79">
        <f t="shared" si="41"/>
        <v>300</v>
      </c>
      <c r="D113" s="80">
        <f>'Intensidad Distribuida'!J15</f>
        <v>0</v>
      </c>
      <c r="E113" s="81">
        <f t="shared" si="42"/>
        <v>5.703782474656201</v>
      </c>
      <c r="F113" s="81" t="e">
        <f t="shared" si="42"/>
        <v>#NUM!</v>
      </c>
      <c r="G113" s="81" t="e">
        <f t="shared" si="43"/>
        <v>#NUM!</v>
      </c>
      <c r="H113" s="82">
        <f t="shared" si="44"/>
        <v>32.53313451819522</v>
      </c>
      <c r="I113" s="64"/>
      <c r="J113" s="62"/>
      <c r="K113" s="63"/>
      <c r="L113" s="63"/>
      <c r="M113" s="62"/>
      <c r="N113" s="62"/>
      <c r="Q113" s="76">
        <f t="shared" si="45"/>
        <v>300</v>
      </c>
      <c r="R113" s="77">
        <f t="shared" si="45"/>
        <v>0</v>
      </c>
    </row>
    <row r="114" spans="2:18" ht="15">
      <c r="B114" s="78">
        <f t="shared" si="46"/>
        <v>7</v>
      </c>
      <c r="C114" s="79">
        <f t="shared" si="41"/>
        <v>240</v>
      </c>
      <c r="D114" s="80">
        <f>'Intensidad Distribuida'!J16</f>
        <v>0</v>
      </c>
      <c r="E114" s="81">
        <f t="shared" si="42"/>
        <v>5.480638923341991</v>
      </c>
      <c r="F114" s="81" t="e">
        <f t="shared" si="42"/>
        <v>#NUM!</v>
      </c>
      <c r="G114" s="81" t="e">
        <f t="shared" si="43"/>
        <v>#NUM!</v>
      </c>
      <c r="H114" s="82">
        <f t="shared" si="44"/>
        <v>30.03740300805126</v>
      </c>
      <c r="I114" s="64"/>
      <c r="J114" s="62"/>
      <c r="K114" s="63"/>
      <c r="L114" s="63"/>
      <c r="M114" s="62"/>
      <c r="N114" s="62"/>
      <c r="Q114" s="76">
        <f t="shared" si="45"/>
        <v>240</v>
      </c>
      <c r="R114" s="77">
        <f t="shared" si="45"/>
        <v>0</v>
      </c>
    </row>
    <row r="115" spans="2:18" ht="15">
      <c r="B115" s="78">
        <f t="shared" si="46"/>
        <v>8</v>
      </c>
      <c r="C115" s="79">
        <f t="shared" si="41"/>
        <v>180</v>
      </c>
      <c r="D115" s="80">
        <f>'Intensidad Distribuida'!J17</f>
        <v>0</v>
      </c>
      <c r="E115" s="81">
        <f t="shared" si="42"/>
        <v>5.19295685089021</v>
      </c>
      <c r="F115" s="81" t="e">
        <f t="shared" si="42"/>
        <v>#NUM!</v>
      </c>
      <c r="G115" s="81" t="e">
        <f t="shared" si="43"/>
        <v>#NUM!</v>
      </c>
      <c r="H115" s="82">
        <f t="shared" si="44"/>
        <v>26.96680085520757</v>
      </c>
      <c r="I115" s="64"/>
      <c r="J115" s="62"/>
      <c r="K115" s="63"/>
      <c r="L115" s="63"/>
      <c r="M115" s="62"/>
      <c r="N115" s="62"/>
      <c r="Q115" s="76">
        <f t="shared" si="45"/>
        <v>180</v>
      </c>
      <c r="R115" s="77">
        <f t="shared" si="45"/>
        <v>0</v>
      </c>
    </row>
    <row r="116" spans="2:18" ht="15">
      <c r="B116" s="78">
        <f t="shared" si="46"/>
        <v>9</v>
      </c>
      <c r="C116" s="79">
        <f t="shared" si="41"/>
        <v>120</v>
      </c>
      <c r="D116" s="80">
        <f>'Intensidad Distribuida'!J18</f>
        <v>0</v>
      </c>
      <c r="E116" s="81">
        <f t="shared" si="42"/>
        <v>4.787491742782046</v>
      </c>
      <c r="F116" s="81" t="e">
        <f t="shared" si="42"/>
        <v>#NUM!</v>
      </c>
      <c r="G116" s="81" t="e">
        <f t="shared" si="43"/>
        <v>#NUM!</v>
      </c>
      <c r="H116" s="82">
        <f t="shared" si="44"/>
        <v>22.92007718720627</v>
      </c>
      <c r="I116" s="64"/>
      <c r="J116" s="62"/>
      <c r="K116" s="63"/>
      <c r="L116" s="63"/>
      <c r="M116" s="62"/>
      <c r="N116" s="62"/>
      <c r="Q116" s="76">
        <f t="shared" si="45"/>
        <v>120</v>
      </c>
      <c r="R116" s="77">
        <f t="shared" si="45"/>
        <v>0</v>
      </c>
    </row>
    <row r="117" spans="2:18" ht="15.75" thickBot="1">
      <c r="B117" s="36">
        <f t="shared" si="46"/>
        <v>10</v>
      </c>
      <c r="C117" s="83">
        <f t="shared" si="41"/>
        <v>60</v>
      </c>
      <c r="D117" s="84">
        <f>'Intensidad Distribuida'!J19</f>
        <v>0</v>
      </c>
      <c r="E117" s="85">
        <f t="shared" si="42"/>
        <v>4.0943445622221</v>
      </c>
      <c r="F117" s="85" t="e">
        <f t="shared" si="42"/>
        <v>#NUM!</v>
      </c>
      <c r="G117" s="85" t="e">
        <f t="shared" si="43"/>
        <v>#NUM!</v>
      </c>
      <c r="H117" s="86">
        <f t="shared" si="44"/>
        <v>16.763657394197683</v>
      </c>
      <c r="I117" s="64"/>
      <c r="J117" s="62"/>
      <c r="K117" s="63"/>
      <c r="L117" s="63"/>
      <c r="M117" s="62"/>
      <c r="N117" s="62"/>
      <c r="Q117" s="76">
        <f t="shared" si="45"/>
        <v>60</v>
      </c>
      <c r="R117" s="77">
        <f t="shared" si="45"/>
        <v>0</v>
      </c>
    </row>
    <row r="118" spans="2:17" ht="15.75" thickBot="1">
      <c r="B118" s="87">
        <f>COUNT(B108:B117)</f>
        <v>10</v>
      </c>
      <c r="C118" s="88">
        <f aca="true" t="shared" si="47" ref="C118:H118">SUM(C108:C117)</f>
        <v>4980</v>
      </c>
      <c r="D118" s="89">
        <f t="shared" si="47"/>
        <v>0</v>
      </c>
      <c r="E118" s="90">
        <f t="shared" si="47"/>
        <v>58.15547061394305</v>
      </c>
      <c r="F118" s="90" t="e">
        <f t="shared" si="47"/>
        <v>#NUM!</v>
      </c>
      <c r="G118" s="90" t="e">
        <f t="shared" si="47"/>
        <v>#NUM!</v>
      </c>
      <c r="H118" s="91">
        <f t="shared" si="47"/>
        <v>346.94351545216267</v>
      </c>
      <c r="I118" s="64"/>
      <c r="J118" s="62"/>
      <c r="K118" s="63"/>
      <c r="L118" s="63"/>
      <c r="M118" s="62"/>
      <c r="N118" s="62"/>
      <c r="O118" s="62"/>
      <c r="P118" s="65"/>
      <c r="Q118" s="63"/>
    </row>
    <row r="119" spans="2:17" ht="15.75" thickBot="1">
      <c r="B119" s="92" t="s">
        <v>37</v>
      </c>
      <c r="C119" s="93" t="e">
        <f>((G118*E118)-(H118*F118))/((E118^2)-(H118*B118))</f>
        <v>#NUM!</v>
      </c>
      <c r="D119" s="94" t="s">
        <v>38</v>
      </c>
      <c r="E119" s="95" t="e">
        <f>EXP(C119)</f>
        <v>#NUM!</v>
      </c>
      <c r="F119" s="96" t="s">
        <v>73</v>
      </c>
      <c r="G119" s="93" t="e">
        <f>(F118-(B118*C119))/E118</f>
        <v>#NUM!</v>
      </c>
      <c r="H119" s="97"/>
      <c r="I119" s="64"/>
      <c r="J119" s="62"/>
      <c r="K119" s="63"/>
      <c r="L119" s="63"/>
      <c r="M119" s="62"/>
      <c r="N119" s="62"/>
      <c r="O119" s="62"/>
      <c r="P119" s="65"/>
      <c r="Q119" s="63"/>
    </row>
    <row r="120" spans="2:17" ht="15">
      <c r="B120" s="101"/>
      <c r="C120" s="102"/>
      <c r="D120" s="103"/>
      <c r="E120" s="104"/>
      <c r="F120" s="103"/>
      <c r="G120" s="102"/>
      <c r="H120" s="64"/>
      <c r="I120" s="64"/>
      <c r="J120" s="62"/>
      <c r="K120" s="63"/>
      <c r="L120" s="63"/>
      <c r="M120" s="62"/>
      <c r="N120" s="62"/>
      <c r="O120" s="62"/>
      <c r="P120" s="65"/>
      <c r="Q120" s="63"/>
    </row>
  </sheetData>
  <sheetProtection/>
  <mergeCells count="15">
    <mergeCell ref="B2:H2"/>
    <mergeCell ref="B14:H14"/>
    <mergeCell ref="Q14:R14"/>
    <mergeCell ref="B30:H30"/>
    <mergeCell ref="Q30:R30"/>
    <mergeCell ref="B46:H46"/>
    <mergeCell ref="Q46:R46"/>
    <mergeCell ref="B106:H106"/>
    <mergeCell ref="Q106:R106"/>
    <mergeCell ref="B61:H61"/>
    <mergeCell ref="Q61:R61"/>
    <mergeCell ref="B76:H76"/>
    <mergeCell ref="Q76:R76"/>
    <mergeCell ref="B91:H91"/>
    <mergeCell ref="Q91:R91"/>
  </mergeCells>
  <printOptions/>
  <pageMargins left="0.7" right="0.7" top="0.75" bottom="0.75" header="0.3" footer="0.3"/>
  <pageSetup orientation="portrait" paperSize="9"/>
  <drawing r:id="rId5"/>
  <legacyDrawing r:id="rId4"/>
  <oleObjects>
    <oleObject progId="Equation.3" shapeId="1319520" r:id="rId1"/>
    <oleObject progId="Equation.3" shapeId="1321159" r:id="rId2"/>
    <oleObject progId="Equation.3" shapeId="132197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U33"/>
  <sheetViews>
    <sheetView zoomScalePageLayoutView="0" workbookViewId="0" topLeftCell="A1">
      <selection activeCell="H32" sqref="H32"/>
    </sheetView>
  </sheetViews>
  <sheetFormatPr defaultColWidth="11.421875" defaultRowHeight="15"/>
  <sheetData>
    <row r="2" spans="2:20" ht="15">
      <c r="B2" s="64"/>
      <c r="C2" s="220" t="s">
        <v>51</v>
      </c>
      <c r="D2" s="221"/>
      <c r="E2" s="221"/>
      <c r="F2" s="221"/>
      <c r="G2" s="221"/>
      <c r="H2" s="222"/>
      <c r="I2" s="105"/>
      <c r="J2" s="105"/>
      <c r="K2" s="64"/>
      <c r="L2" s="62"/>
      <c r="M2" s="63"/>
      <c r="N2" s="63"/>
      <c r="O2" s="62"/>
      <c r="P2" s="62"/>
      <c r="Q2" s="62"/>
      <c r="R2" s="65"/>
      <c r="S2" s="63"/>
      <c r="T2" s="63"/>
    </row>
    <row r="3" spans="2:20" ht="15">
      <c r="B3" s="64"/>
      <c r="C3" s="223" t="s">
        <v>52</v>
      </c>
      <c r="D3" s="224"/>
      <c r="E3" s="223" t="s">
        <v>53</v>
      </c>
      <c r="F3" s="225"/>
      <c r="G3" s="224" t="s">
        <v>54</v>
      </c>
      <c r="H3" s="225"/>
      <c r="I3" s="218"/>
      <c r="J3" s="218"/>
      <c r="K3" s="64"/>
      <c r="L3" s="62"/>
      <c r="M3" s="63"/>
      <c r="N3" s="63"/>
      <c r="O3" s="62"/>
      <c r="P3" s="62"/>
      <c r="Q3" s="62"/>
      <c r="R3" s="65"/>
      <c r="S3" s="63"/>
      <c r="T3" s="63"/>
    </row>
    <row r="4" spans="2:20" ht="15">
      <c r="B4" s="64"/>
      <c r="C4" s="226" t="s">
        <v>55</v>
      </c>
      <c r="D4" s="227"/>
      <c r="E4" s="226" t="s">
        <v>56</v>
      </c>
      <c r="F4" s="228"/>
      <c r="G4" s="227" t="s">
        <v>74</v>
      </c>
      <c r="H4" s="228"/>
      <c r="I4" s="218"/>
      <c r="J4" s="218"/>
      <c r="K4" s="64"/>
      <c r="L4" s="62"/>
      <c r="M4" s="63"/>
      <c r="N4" s="63"/>
      <c r="O4" s="62"/>
      <c r="P4" s="62"/>
      <c r="Q4" s="62"/>
      <c r="R4" s="65"/>
      <c r="S4" s="63"/>
      <c r="T4" s="63"/>
    </row>
    <row r="5" spans="2:20" ht="15">
      <c r="B5" s="64"/>
      <c r="C5" s="215">
        <f>'[1]Precip. Máx. Probable'!L92</f>
        <v>2</v>
      </c>
      <c r="D5" s="215"/>
      <c r="E5" s="219" t="e">
        <f>'Regresiones I-D-T'!$E$27</f>
        <v>#NUM!</v>
      </c>
      <c r="F5" s="219"/>
      <c r="G5" s="219" t="e">
        <f>'Regresiones I-D-T'!$G$27</f>
        <v>#NUM!</v>
      </c>
      <c r="H5" s="219"/>
      <c r="I5" s="218"/>
      <c r="J5" s="218"/>
      <c r="K5" s="64"/>
      <c r="L5" s="62"/>
      <c r="M5" s="63"/>
      <c r="N5" s="63"/>
      <c r="O5" s="62"/>
      <c r="P5" s="62"/>
      <c r="Q5" s="62"/>
      <c r="R5" s="65"/>
      <c r="S5" s="63"/>
      <c r="T5" s="63"/>
    </row>
    <row r="6" spans="2:20" ht="15">
      <c r="B6" s="64"/>
      <c r="C6" s="215">
        <f>'[1]Precip. Máx. Probable'!L93</f>
        <v>5</v>
      </c>
      <c r="D6" s="215"/>
      <c r="E6" s="216" t="e">
        <f>'Regresiones I-D-T'!$E$43</f>
        <v>#NUM!</v>
      </c>
      <c r="F6" s="216"/>
      <c r="G6" s="216" t="e">
        <f>'Regresiones I-D-T'!$G$43</f>
        <v>#NUM!</v>
      </c>
      <c r="H6" s="216"/>
      <c r="I6" s="218"/>
      <c r="J6" s="218"/>
      <c r="K6" s="64"/>
      <c r="L6" s="62"/>
      <c r="M6" s="63"/>
      <c r="N6" s="63"/>
      <c r="O6" s="62"/>
      <c r="P6" s="62"/>
      <c r="Q6" s="62"/>
      <c r="R6" s="65"/>
      <c r="S6" s="63"/>
      <c r="T6" s="63"/>
    </row>
    <row r="7" spans="2:20" ht="15">
      <c r="B7" s="64"/>
      <c r="C7" s="215">
        <f>'[1]Precip. Máx. Probable'!L94</f>
        <v>10</v>
      </c>
      <c r="D7" s="215"/>
      <c r="E7" s="216" t="e">
        <f>'Regresiones I-D-T'!$E$59</f>
        <v>#NUM!</v>
      </c>
      <c r="F7" s="216"/>
      <c r="G7" s="216" t="e">
        <f>'Regresiones I-D-T'!$G$59</f>
        <v>#NUM!</v>
      </c>
      <c r="H7" s="216"/>
      <c r="I7" s="218"/>
      <c r="J7" s="218"/>
      <c r="K7" s="64"/>
      <c r="L7" s="62"/>
      <c r="M7" s="63"/>
      <c r="N7" s="63"/>
      <c r="O7" s="62"/>
      <c r="P7" s="62"/>
      <c r="Q7" s="62"/>
      <c r="R7" s="65"/>
      <c r="S7" s="63"/>
      <c r="T7" s="63"/>
    </row>
    <row r="8" spans="2:20" ht="15">
      <c r="B8" s="64"/>
      <c r="C8" s="215">
        <f>'[1]Precip. Máx. Probable'!L95</f>
        <v>25</v>
      </c>
      <c r="D8" s="215"/>
      <c r="E8" s="216" t="e">
        <f>'Regresiones I-D-T'!$E$74</f>
        <v>#NUM!</v>
      </c>
      <c r="F8" s="216"/>
      <c r="G8" s="216" t="e">
        <f>'Regresiones I-D-T'!$G$74</f>
        <v>#NUM!</v>
      </c>
      <c r="H8" s="216"/>
      <c r="I8" s="218"/>
      <c r="J8" s="218"/>
      <c r="K8" s="107"/>
      <c r="L8" s="62"/>
      <c r="M8" s="63"/>
      <c r="N8" s="63"/>
      <c r="O8" s="62"/>
      <c r="P8" s="62"/>
      <c r="Q8" s="62"/>
      <c r="R8" s="65"/>
      <c r="S8" s="63"/>
      <c r="T8" s="63"/>
    </row>
    <row r="9" spans="2:20" ht="15">
      <c r="B9" s="64"/>
      <c r="C9" s="215">
        <f>'[1]Precip. Máx. Probable'!L96</f>
        <v>50</v>
      </c>
      <c r="D9" s="215"/>
      <c r="E9" s="216" t="e">
        <f>'Regresiones I-D-T'!$E$89</f>
        <v>#NUM!</v>
      </c>
      <c r="F9" s="216"/>
      <c r="G9" s="216" t="e">
        <f>'Regresiones I-D-T'!$G$89</f>
        <v>#NUM!</v>
      </c>
      <c r="H9" s="216"/>
      <c r="I9" s="218"/>
      <c r="J9" s="218"/>
      <c r="K9" s="107"/>
      <c r="L9" s="62"/>
      <c r="M9" s="63"/>
      <c r="N9" s="63"/>
      <c r="O9" s="62"/>
      <c r="P9" s="62"/>
      <c r="Q9" s="62"/>
      <c r="R9" s="65"/>
      <c r="S9" s="63"/>
      <c r="T9" s="63"/>
    </row>
    <row r="10" spans="2:20" ht="15">
      <c r="B10" s="108"/>
      <c r="C10" s="215">
        <f>'[1]Precip. Máx. Probable'!L97</f>
        <v>100</v>
      </c>
      <c r="D10" s="215"/>
      <c r="E10" s="216" t="e">
        <f>'Regresiones I-D-T'!$E$104</f>
        <v>#NUM!</v>
      </c>
      <c r="F10" s="216"/>
      <c r="G10" s="216" t="e">
        <f>'Regresiones I-D-T'!$G$104</f>
        <v>#NUM!</v>
      </c>
      <c r="H10" s="216"/>
      <c r="I10" s="218"/>
      <c r="J10" s="218"/>
      <c r="K10" s="109"/>
      <c r="L10" s="62"/>
      <c r="M10" s="63"/>
      <c r="N10" s="63"/>
      <c r="O10" s="62"/>
      <c r="P10" s="62"/>
      <c r="Q10" s="62"/>
      <c r="R10" s="65"/>
      <c r="S10" s="63"/>
      <c r="T10" s="63"/>
    </row>
    <row r="11" spans="2:20" ht="15">
      <c r="B11" s="108"/>
      <c r="C11" s="215">
        <f>'[1]Precip. Máx. Probable'!L98</f>
        <v>500</v>
      </c>
      <c r="D11" s="215"/>
      <c r="E11" s="216" t="e">
        <f>'Regresiones I-D-T'!$E$119</f>
        <v>#NUM!</v>
      </c>
      <c r="F11" s="216"/>
      <c r="G11" s="216" t="e">
        <f>'Regresiones I-D-T'!$G$119</f>
        <v>#NUM!</v>
      </c>
      <c r="H11" s="216"/>
      <c r="I11" s="106"/>
      <c r="J11" s="106"/>
      <c r="K11" s="109"/>
      <c r="L11" s="62"/>
      <c r="M11" s="63"/>
      <c r="N11" s="63"/>
      <c r="O11" s="62"/>
      <c r="P11" s="62"/>
      <c r="Q11" s="62"/>
      <c r="R11" s="65"/>
      <c r="S11" s="63"/>
      <c r="T11" s="63"/>
    </row>
    <row r="12" spans="2:20" ht="15">
      <c r="B12" s="108"/>
      <c r="C12" s="217" t="s">
        <v>57</v>
      </c>
      <c r="D12" s="217"/>
      <c r="E12" s="216" t="e">
        <f>AVERAGE(E5:F11)</f>
        <v>#NUM!</v>
      </c>
      <c r="F12" s="216"/>
      <c r="G12" s="216" t="e">
        <f>AVERAGE(G5:H11)</f>
        <v>#NUM!</v>
      </c>
      <c r="H12" s="216"/>
      <c r="I12" s="108"/>
      <c r="J12" s="108"/>
      <c r="K12" s="64"/>
      <c r="L12" s="62"/>
      <c r="M12" s="63"/>
      <c r="N12" s="63"/>
      <c r="O12" s="62"/>
      <c r="P12" s="62"/>
      <c r="Q12" s="62"/>
      <c r="R12" s="65"/>
      <c r="S12" s="63"/>
      <c r="T12" s="63"/>
    </row>
    <row r="13" spans="2:20" ht="15">
      <c r="B13" s="106"/>
      <c r="C13" s="64"/>
      <c r="D13" s="106"/>
      <c r="E13" s="106"/>
      <c r="F13" s="110"/>
      <c r="G13" s="110"/>
      <c r="H13" s="110"/>
      <c r="I13" s="110"/>
      <c r="J13" s="110"/>
      <c r="K13" s="64"/>
      <c r="L13" s="62"/>
      <c r="M13" s="63"/>
      <c r="N13" s="63"/>
      <c r="O13" s="62"/>
      <c r="P13" s="62"/>
      <c r="Q13" s="62"/>
      <c r="R13" s="65"/>
      <c r="S13" s="63"/>
      <c r="T13" s="63"/>
    </row>
    <row r="14" spans="2:20" ht="33.75" customHeight="1">
      <c r="B14" s="213" t="s">
        <v>58</v>
      </c>
      <c r="C14" s="213"/>
      <c r="D14" s="213"/>
      <c r="E14" s="213"/>
      <c r="F14" s="213"/>
      <c r="G14" s="213"/>
      <c r="H14" s="213"/>
      <c r="I14" s="213"/>
      <c r="J14" s="213"/>
      <c r="K14" s="213"/>
      <c r="L14" s="62"/>
      <c r="M14" s="63"/>
      <c r="N14" s="63"/>
      <c r="O14" s="62"/>
      <c r="P14" s="62"/>
      <c r="Q14" s="62"/>
      <c r="R14" s="65"/>
      <c r="S14" s="63"/>
      <c r="T14" s="63"/>
    </row>
    <row r="15" spans="2:20" ht="1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2"/>
      <c r="M15" s="63"/>
      <c r="N15" s="63"/>
      <c r="O15" s="62"/>
      <c r="P15" s="62"/>
      <c r="Q15" s="62"/>
      <c r="R15" s="65"/>
      <c r="S15" s="63"/>
      <c r="T15" s="63"/>
    </row>
    <row r="16" spans="2:20" ht="1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2"/>
      <c r="M16" s="63"/>
      <c r="N16" s="63"/>
      <c r="O16" s="62"/>
      <c r="P16" s="62"/>
      <c r="Q16" s="62"/>
      <c r="R16" s="65"/>
      <c r="S16" s="63"/>
      <c r="T16" s="63"/>
    </row>
    <row r="17" spans="2:20" ht="1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2"/>
      <c r="M17" s="63"/>
      <c r="N17" s="63"/>
      <c r="O17" s="62"/>
      <c r="P17" s="62"/>
      <c r="Q17" s="62"/>
      <c r="R17" s="65"/>
      <c r="S17" s="63"/>
      <c r="T17" s="63"/>
    </row>
    <row r="18" spans="2:20" ht="15.75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2"/>
      <c r="M18" s="63"/>
      <c r="N18" s="63"/>
      <c r="O18" s="62"/>
      <c r="P18" s="62"/>
      <c r="Q18" s="62"/>
      <c r="R18" s="65"/>
      <c r="S18" s="63"/>
      <c r="T18" s="63"/>
    </row>
    <row r="19" spans="2:20" ht="15.75" thickBot="1">
      <c r="B19" s="64"/>
      <c r="C19" s="64"/>
      <c r="D19" s="206" t="s">
        <v>59</v>
      </c>
      <c r="E19" s="207"/>
      <c r="F19" s="207"/>
      <c r="G19" s="207"/>
      <c r="H19" s="207"/>
      <c r="I19" s="207"/>
      <c r="J19" s="208"/>
      <c r="K19" s="64"/>
      <c r="L19" s="62"/>
      <c r="M19" s="63"/>
      <c r="N19" s="63"/>
      <c r="O19" s="62"/>
      <c r="P19" s="62"/>
      <c r="Q19" s="62"/>
      <c r="R19" s="65"/>
      <c r="S19" s="214"/>
      <c r="T19" s="214"/>
    </row>
    <row r="20" spans="2:21" ht="15.75" thickBot="1">
      <c r="B20" s="64"/>
      <c r="C20" s="64"/>
      <c r="D20" s="112" t="s">
        <v>30</v>
      </c>
      <c r="E20" s="113" t="s">
        <v>31</v>
      </c>
      <c r="F20" s="113" t="s">
        <v>32</v>
      </c>
      <c r="G20" s="113" t="s">
        <v>33</v>
      </c>
      <c r="H20" s="113" t="s">
        <v>34</v>
      </c>
      <c r="I20" s="113" t="s">
        <v>35</v>
      </c>
      <c r="J20" s="114" t="s">
        <v>36</v>
      </c>
      <c r="K20" s="64"/>
      <c r="L20" s="62"/>
      <c r="M20" s="63"/>
      <c r="N20" s="63"/>
      <c r="O20" s="62"/>
      <c r="P20" s="62"/>
      <c r="Q20" s="62"/>
      <c r="R20" s="65"/>
      <c r="T20" s="98" t="s">
        <v>31</v>
      </c>
      <c r="U20" s="98" t="s">
        <v>32</v>
      </c>
    </row>
    <row r="21" spans="2:21" ht="15">
      <c r="B21" s="64"/>
      <c r="C21" s="64"/>
      <c r="D21" s="66">
        <v>1</v>
      </c>
      <c r="E21" s="115">
        <f aca="true" t="shared" si="0" ref="E21:E27">C5</f>
        <v>2</v>
      </c>
      <c r="F21" s="116" t="e">
        <f aca="true" t="shared" si="1" ref="F21:F27">E5</f>
        <v>#NUM!</v>
      </c>
      <c r="G21" s="117">
        <f aca="true" t="shared" si="2" ref="G21:H26">IF(D21="","",LN(E21))</f>
        <v>0.6931471805599453</v>
      </c>
      <c r="H21" s="117" t="e">
        <f t="shared" si="2"/>
        <v>#NUM!</v>
      </c>
      <c r="I21" s="117" t="e">
        <f aca="true" t="shared" si="3" ref="I21:I26">IF(D21="","",G21*H21)</f>
        <v>#NUM!</v>
      </c>
      <c r="J21" s="118">
        <f aca="true" t="shared" si="4" ref="J21:J27">IF(E21="","",G21^2)</f>
        <v>0.4804530139182014</v>
      </c>
      <c r="K21" s="64"/>
      <c r="L21" s="62"/>
      <c r="M21" s="63"/>
      <c r="N21" s="63"/>
      <c r="O21" s="62"/>
      <c r="P21" s="62"/>
      <c r="Q21" s="62"/>
      <c r="R21" s="65"/>
      <c r="T21" s="119">
        <f aca="true" t="shared" si="5" ref="T21:U27">E21</f>
        <v>2</v>
      </c>
      <c r="U21" s="120" t="e">
        <f t="shared" si="5"/>
        <v>#NUM!</v>
      </c>
    </row>
    <row r="22" spans="2:21" ht="15">
      <c r="B22" s="64"/>
      <c r="C22" s="64"/>
      <c r="D22" s="121">
        <f aca="true" t="shared" si="6" ref="D22:D27">D21+1</f>
        <v>2</v>
      </c>
      <c r="E22" s="122">
        <f t="shared" si="0"/>
        <v>5</v>
      </c>
      <c r="F22" s="123" t="e">
        <f t="shared" si="1"/>
        <v>#NUM!</v>
      </c>
      <c r="G22" s="124">
        <f t="shared" si="2"/>
        <v>1.6094379124341003</v>
      </c>
      <c r="H22" s="124" t="e">
        <f t="shared" si="2"/>
        <v>#NUM!</v>
      </c>
      <c r="I22" s="124" t="e">
        <f t="shared" si="3"/>
        <v>#NUM!</v>
      </c>
      <c r="J22" s="125">
        <f t="shared" si="4"/>
        <v>2.5902903939802346</v>
      </c>
      <c r="K22" s="64"/>
      <c r="L22" s="62"/>
      <c r="M22" s="63"/>
      <c r="N22" s="63"/>
      <c r="O22" s="62"/>
      <c r="P22" s="62"/>
      <c r="Q22" s="62"/>
      <c r="R22" s="65"/>
      <c r="T22" s="119">
        <f t="shared" si="5"/>
        <v>5</v>
      </c>
      <c r="U22" s="120" t="e">
        <f t="shared" si="5"/>
        <v>#NUM!</v>
      </c>
    </row>
    <row r="23" spans="2:21" ht="15">
      <c r="B23" s="64"/>
      <c r="C23" s="64"/>
      <c r="D23" s="121">
        <f t="shared" si="6"/>
        <v>3</v>
      </c>
      <c r="E23" s="122">
        <f t="shared" si="0"/>
        <v>10</v>
      </c>
      <c r="F23" s="123" t="e">
        <f t="shared" si="1"/>
        <v>#NUM!</v>
      </c>
      <c r="G23" s="124">
        <f t="shared" si="2"/>
        <v>2.302585092994046</v>
      </c>
      <c r="H23" s="124" t="e">
        <f t="shared" si="2"/>
        <v>#NUM!</v>
      </c>
      <c r="I23" s="124" t="e">
        <f t="shared" si="3"/>
        <v>#NUM!</v>
      </c>
      <c r="J23" s="125">
        <f t="shared" si="4"/>
        <v>5.301898110478399</v>
      </c>
      <c r="K23" s="64"/>
      <c r="L23" s="62"/>
      <c r="M23" s="63"/>
      <c r="N23" s="63"/>
      <c r="O23" s="62"/>
      <c r="P23" s="62"/>
      <c r="Q23" s="62"/>
      <c r="R23" s="65"/>
      <c r="T23" s="119">
        <f t="shared" si="5"/>
        <v>10</v>
      </c>
      <c r="U23" s="120" t="e">
        <f t="shared" si="5"/>
        <v>#NUM!</v>
      </c>
    </row>
    <row r="24" spans="2:21" ht="15">
      <c r="B24" s="64"/>
      <c r="C24" s="64"/>
      <c r="D24" s="121">
        <f t="shared" si="6"/>
        <v>4</v>
      </c>
      <c r="E24" s="122">
        <f t="shared" si="0"/>
        <v>25</v>
      </c>
      <c r="F24" s="123" t="e">
        <f t="shared" si="1"/>
        <v>#NUM!</v>
      </c>
      <c r="G24" s="124">
        <f t="shared" si="2"/>
        <v>3.2188758248682006</v>
      </c>
      <c r="H24" s="124" t="e">
        <f t="shared" si="2"/>
        <v>#NUM!</v>
      </c>
      <c r="I24" s="124" t="e">
        <f t="shared" si="3"/>
        <v>#NUM!</v>
      </c>
      <c r="J24" s="125">
        <f t="shared" si="4"/>
        <v>10.361161575920939</v>
      </c>
      <c r="K24" s="64"/>
      <c r="L24" s="62"/>
      <c r="M24" s="63"/>
      <c r="N24" s="63"/>
      <c r="O24" s="62"/>
      <c r="P24" s="62"/>
      <c r="Q24" s="62"/>
      <c r="R24" s="65"/>
      <c r="T24" s="119">
        <f t="shared" si="5"/>
        <v>25</v>
      </c>
      <c r="U24" s="120" t="e">
        <f t="shared" si="5"/>
        <v>#NUM!</v>
      </c>
    </row>
    <row r="25" spans="2:21" ht="15">
      <c r="B25" s="64"/>
      <c r="C25" s="64"/>
      <c r="D25" s="121">
        <f t="shared" si="6"/>
        <v>5</v>
      </c>
      <c r="E25" s="122">
        <f t="shared" si="0"/>
        <v>50</v>
      </c>
      <c r="F25" s="123" t="e">
        <f t="shared" si="1"/>
        <v>#NUM!</v>
      </c>
      <c r="G25" s="124">
        <f t="shared" si="2"/>
        <v>3.912023005428146</v>
      </c>
      <c r="H25" s="124" t="e">
        <f t="shared" si="2"/>
        <v>#NUM!</v>
      </c>
      <c r="I25" s="124" t="e">
        <f t="shared" si="3"/>
        <v>#NUM!</v>
      </c>
      <c r="J25" s="125">
        <f t="shared" si="4"/>
        <v>15.303923994999064</v>
      </c>
      <c r="K25" s="64"/>
      <c r="L25" s="62"/>
      <c r="M25" s="63"/>
      <c r="N25" s="63"/>
      <c r="O25" s="62"/>
      <c r="P25" s="62"/>
      <c r="Q25" s="62"/>
      <c r="R25" s="65"/>
      <c r="T25" s="119">
        <f t="shared" si="5"/>
        <v>50</v>
      </c>
      <c r="U25" s="120" t="e">
        <f t="shared" si="5"/>
        <v>#NUM!</v>
      </c>
    </row>
    <row r="26" spans="2:21" ht="15">
      <c r="B26" s="64"/>
      <c r="C26" s="64"/>
      <c r="D26" s="121">
        <f t="shared" si="6"/>
        <v>6</v>
      </c>
      <c r="E26" s="122">
        <f t="shared" si="0"/>
        <v>100</v>
      </c>
      <c r="F26" s="123" t="e">
        <f t="shared" si="1"/>
        <v>#NUM!</v>
      </c>
      <c r="G26" s="124">
        <f t="shared" si="2"/>
        <v>4.605170185988092</v>
      </c>
      <c r="H26" s="124" t="e">
        <f t="shared" si="2"/>
        <v>#NUM!</v>
      </c>
      <c r="I26" s="124" t="e">
        <f t="shared" si="3"/>
        <v>#NUM!</v>
      </c>
      <c r="J26" s="125">
        <f t="shared" si="4"/>
        <v>21.207592441913597</v>
      </c>
      <c r="K26" s="64"/>
      <c r="L26" s="62"/>
      <c r="M26" s="63"/>
      <c r="N26" s="63"/>
      <c r="O26" s="62"/>
      <c r="P26" s="62"/>
      <c r="Q26" s="62"/>
      <c r="R26" s="65"/>
      <c r="T26" s="119">
        <f t="shared" si="5"/>
        <v>100</v>
      </c>
      <c r="U26" s="120" t="e">
        <f t="shared" si="5"/>
        <v>#NUM!</v>
      </c>
    </row>
    <row r="27" spans="2:21" ht="15.75" thickBot="1">
      <c r="B27" s="64"/>
      <c r="C27" s="64"/>
      <c r="D27" s="126">
        <f t="shared" si="6"/>
        <v>7</v>
      </c>
      <c r="E27" s="127">
        <f t="shared" si="0"/>
        <v>500</v>
      </c>
      <c r="F27" s="128" t="e">
        <f t="shared" si="1"/>
        <v>#NUM!</v>
      </c>
      <c r="G27" s="129">
        <f>IF(D27="","",LN(E27))</f>
        <v>6.214608098422191</v>
      </c>
      <c r="H27" s="129" t="e">
        <f>IF(E27="","",LN(F27))</f>
        <v>#NUM!</v>
      </c>
      <c r="I27" s="129" t="e">
        <f>IF(D27="","",G27*H27)</f>
        <v>#NUM!</v>
      </c>
      <c r="J27" s="130">
        <f t="shared" si="4"/>
        <v>38.62135381697468</v>
      </c>
      <c r="K27" s="64"/>
      <c r="L27" s="62"/>
      <c r="M27" s="63"/>
      <c r="N27" s="63"/>
      <c r="O27" s="62"/>
      <c r="P27" s="62"/>
      <c r="Q27" s="62"/>
      <c r="R27" s="65"/>
      <c r="T27" s="119">
        <f t="shared" si="5"/>
        <v>500</v>
      </c>
      <c r="U27" s="120" t="e">
        <f t="shared" si="5"/>
        <v>#NUM!</v>
      </c>
    </row>
    <row r="28" spans="2:20" ht="15.75" thickBot="1">
      <c r="B28" s="106"/>
      <c r="C28" s="64"/>
      <c r="D28" s="131">
        <f>COUNT(D21:D27)</f>
        <v>7</v>
      </c>
      <c r="E28" s="132">
        <f aca="true" t="shared" si="7" ref="E28:J28">SUM(E21:E27)</f>
        <v>692</v>
      </c>
      <c r="F28" s="133" t="e">
        <f t="shared" si="7"/>
        <v>#NUM!</v>
      </c>
      <c r="G28" s="134">
        <f t="shared" si="7"/>
        <v>22.555847300694722</v>
      </c>
      <c r="H28" s="134" t="e">
        <f t="shared" si="7"/>
        <v>#NUM!</v>
      </c>
      <c r="I28" s="134" t="e">
        <f t="shared" si="7"/>
        <v>#NUM!</v>
      </c>
      <c r="J28" s="135">
        <f t="shared" si="7"/>
        <v>93.86667334818512</v>
      </c>
      <c r="K28" s="64"/>
      <c r="L28" s="62"/>
      <c r="M28" s="63"/>
      <c r="N28" s="63"/>
      <c r="O28" s="62"/>
      <c r="P28" s="62"/>
      <c r="Q28" s="62"/>
      <c r="R28" s="65"/>
      <c r="S28" s="63"/>
      <c r="T28" s="63"/>
    </row>
    <row r="29" spans="2:20" ht="15.75" thickBot="1">
      <c r="B29" s="108"/>
      <c r="C29" s="64"/>
      <c r="D29" s="136" t="s">
        <v>75</v>
      </c>
      <c r="E29" s="137" t="e">
        <f>((I28*G28)-(J28*H28))/((G28^2)-(J28*D28))</f>
        <v>#NUM!</v>
      </c>
      <c r="F29" s="94" t="s">
        <v>76</v>
      </c>
      <c r="G29" s="95" t="e">
        <f>EXP(E29)</f>
        <v>#NUM!</v>
      </c>
      <c r="H29" s="138" t="s">
        <v>77</v>
      </c>
      <c r="I29" s="137" t="e">
        <f>(H28-(D28*E29))/G28</f>
        <v>#NUM!</v>
      </c>
      <c r="J29" s="139"/>
      <c r="K29" s="64"/>
      <c r="L29" s="62"/>
      <c r="M29" s="63"/>
      <c r="N29" s="63"/>
      <c r="O29" s="62"/>
      <c r="P29" s="62"/>
      <c r="Q29" s="62"/>
      <c r="R29" s="65"/>
      <c r="S29" s="63"/>
      <c r="T29" s="63"/>
    </row>
    <row r="30" spans="2:20" ht="1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2"/>
      <c r="M30" s="63"/>
      <c r="N30" s="63"/>
      <c r="O30" s="62"/>
      <c r="P30" s="62"/>
      <c r="Q30" s="62"/>
      <c r="R30" s="65"/>
      <c r="S30" s="63"/>
      <c r="T30" s="63"/>
    </row>
    <row r="31" spans="2:20" ht="15.75">
      <c r="B31" s="64"/>
      <c r="C31" s="140"/>
      <c r="D31" s="140"/>
      <c r="E31" s="140" t="s">
        <v>78</v>
      </c>
      <c r="F31" s="141" t="e">
        <f>G29</f>
        <v>#NUM!</v>
      </c>
      <c r="G31" s="100"/>
      <c r="H31" s="142"/>
      <c r="I31" s="64"/>
      <c r="J31" s="64"/>
      <c r="K31" s="64"/>
      <c r="L31" s="62"/>
      <c r="M31" s="63"/>
      <c r="N31" s="63"/>
      <c r="O31" s="62"/>
      <c r="P31" s="62"/>
      <c r="Q31" s="62"/>
      <c r="R31" s="65"/>
      <c r="S31" s="63"/>
      <c r="T31" s="63"/>
    </row>
    <row r="32" spans="2:20" ht="15.75">
      <c r="B32" s="64"/>
      <c r="C32" s="140"/>
      <c r="D32" s="140"/>
      <c r="E32" s="140" t="s">
        <v>79</v>
      </c>
      <c r="F32" s="143" t="e">
        <f>I29</f>
        <v>#NUM!</v>
      </c>
      <c r="G32" s="144"/>
      <c r="H32" s="64"/>
      <c r="I32" s="64"/>
      <c r="J32" s="64"/>
      <c r="K32" s="64"/>
      <c r="L32" s="62"/>
      <c r="M32" s="63"/>
      <c r="N32" s="63"/>
      <c r="O32" s="62"/>
      <c r="P32" s="62"/>
      <c r="Q32" s="62"/>
      <c r="R32" s="65"/>
      <c r="S32" s="63"/>
      <c r="T32" s="63"/>
    </row>
    <row r="33" spans="2:20" ht="15">
      <c r="B33" s="64"/>
      <c r="C33" s="64"/>
      <c r="D33" s="64"/>
      <c r="E33" s="145"/>
      <c r="F33" s="146"/>
      <c r="G33" s="100"/>
      <c r="H33" s="64"/>
      <c r="I33" s="64"/>
      <c r="J33" s="64"/>
      <c r="K33" s="64"/>
      <c r="L33" s="62"/>
      <c r="M33" s="63"/>
      <c r="N33" s="63"/>
      <c r="O33" s="62"/>
      <c r="P33" s="62"/>
      <c r="Q33" s="62"/>
      <c r="R33" s="65"/>
      <c r="S33" s="63"/>
      <c r="T33" s="63"/>
    </row>
  </sheetData>
  <sheetProtection/>
  <mergeCells count="42">
    <mergeCell ref="C2:H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B14:K14"/>
    <mergeCell ref="D19:J19"/>
    <mergeCell ref="S19:T19"/>
    <mergeCell ref="C11:D11"/>
    <mergeCell ref="E11:F11"/>
    <mergeCell ref="G11:H11"/>
    <mergeCell ref="C12:D12"/>
    <mergeCell ref="E12:F12"/>
    <mergeCell ref="G12:H12"/>
  </mergeCells>
  <printOptions/>
  <pageMargins left="0.7" right="0.7" top="0.75" bottom="0.75" header="0.3" footer="0.3"/>
  <pageSetup horizontalDpi="600" verticalDpi="600" orientation="portrait" paperSize="9" r:id="rId6"/>
  <drawing r:id="rId5"/>
  <legacyDrawing r:id="rId4"/>
  <oleObjects>
    <oleObject progId="Equation.3" shapeId="579452" r:id="rId1"/>
    <oleObject progId="Equation.3" shapeId="579453" r:id="rId2"/>
    <oleObject progId="Equation.3" shapeId="132416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N62"/>
  <sheetViews>
    <sheetView tabSelected="1" zoomScalePageLayoutView="0" workbookViewId="0" topLeftCell="A1">
      <selection activeCell="P22" sqref="P22"/>
    </sheetView>
  </sheetViews>
  <sheetFormatPr defaultColWidth="11.421875" defaultRowHeight="15"/>
  <sheetData>
    <row r="2" spans="2:9" ht="15">
      <c r="B2" s="147" t="s">
        <v>60</v>
      </c>
      <c r="C2" s="62"/>
      <c r="D2" s="62"/>
      <c r="E2" s="62"/>
      <c r="F2" s="62"/>
      <c r="G2" s="62"/>
      <c r="H2" s="62"/>
      <c r="I2" s="62"/>
    </row>
    <row r="3" spans="2:9" ht="15.75" thickBot="1">
      <c r="B3" s="62"/>
      <c r="C3" s="62"/>
      <c r="D3" s="62"/>
      <c r="E3" s="62"/>
      <c r="F3" s="62"/>
      <c r="G3" s="62"/>
      <c r="H3" s="62"/>
      <c r="I3" s="62"/>
    </row>
    <row r="4" spans="2:12" ht="15.75" thickTop="1">
      <c r="B4" s="62"/>
      <c r="C4" s="148"/>
      <c r="D4" s="148"/>
      <c r="E4" s="149"/>
      <c r="F4" s="150"/>
      <c r="G4" s="229" t="e">
        <f>'Cte. Regresión Cuenca'!I29</f>
        <v>#NUM!</v>
      </c>
      <c r="H4" s="230"/>
      <c r="I4" s="148"/>
      <c r="J4" s="64" t="s">
        <v>61</v>
      </c>
      <c r="K4" s="64"/>
      <c r="L4" s="62"/>
    </row>
    <row r="5" spans="2:12" ht="15">
      <c r="B5" s="62"/>
      <c r="C5" s="148"/>
      <c r="D5" s="148"/>
      <c r="E5" s="231" t="s">
        <v>19</v>
      </c>
      <c r="F5" s="151" t="e">
        <f>'Cte. Regresión Cuenca'!G29</f>
        <v>#NUM!</v>
      </c>
      <c r="G5" s="152" t="s">
        <v>62</v>
      </c>
      <c r="H5" s="153" t="s">
        <v>63</v>
      </c>
      <c r="I5" s="148"/>
      <c r="J5" s="64"/>
      <c r="K5" s="64" t="s">
        <v>64</v>
      </c>
      <c r="L5" s="62"/>
    </row>
    <row r="6" spans="2:12" ht="15">
      <c r="B6" s="62"/>
      <c r="C6" s="148"/>
      <c r="D6" s="148"/>
      <c r="E6" s="231"/>
      <c r="F6" s="111"/>
      <c r="G6" s="154" t="e">
        <f>'Cte. Regresión Cuenca'!G12:H12*-1</f>
        <v>#NUM!</v>
      </c>
      <c r="H6" s="153"/>
      <c r="I6" s="148"/>
      <c r="J6" s="64"/>
      <c r="K6" s="64" t="s">
        <v>65</v>
      </c>
      <c r="L6" s="62"/>
    </row>
    <row r="7" spans="2:12" ht="15.75" thickBot="1">
      <c r="B7" s="62"/>
      <c r="C7" s="62"/>
      <c r="D7" s="148"/>
      <c r="E7" s="155"/>
      <c r="F7" s="232" t="s">
        <v>66</v>
      </c>
      <c r="G7" s="232"/>
      <c r="H7" s="156"/>
      <c r="I7" s="62"/>
      <c r="J7" s="64"/>
      <c r="K7" s="64" t="s">
        <v>67</v>
      </c>
      <c r="L7" s="62"/>
    </row>
    <row r="8" spans="2:9" ht="15.75" thickTop="1">
      <c r="B8" s="62"/>
      <c r="C8" s="62"/>
      <c r="D8" s="62"/>
      <c r="E8" s="62"/>
      <c r="F8" s="62"/>
      <c r="G8" s="62"/>
      <c r="H8" s="62"/>
      <c r="I8" s="62"/>
    </row>
    <row r="9" spans="11:14" ht="15.75" thickBot="1">
      <c r="K9" s="62"/>
      <c r="L9" s="62"/>
      <c r="M9" s="63"/>
      <c r="N9" s="63"/>
    </row>
    <row r="10" spans="2:14" ht="16.5" thickBot="1">
      <c r="B10" s="233" t="s">
        <v>68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5"/>
    </row>
    <row r="11" spans="2:14" ht="15">
      <c r="B11" s="157" t="s">
        <v>69</v>
      </c>
      <c r="C11" s="236" t="s">
        <v>70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8"/>
    </row>
    <row r="12" spans="2:14" ht="15.75" thickBot="1">
      <c r="B12" s="158" t="s">
        <v>71</v>
      </c>
      <c r="C12" s="159">
        <v>5</v>
      </c>
      <c r="D12" s="160">
        <v>10</v>
      </c>
      <c r="E12" s="160">
        <v>15</v>
      </c>
      <c r="F12" s="160">
        <v>20</v>
      </c>
      <c r="G12" s="160">
        <v>25</v>
      </c>
      <c r="H12" s="160">
        <v>30</v>
      </c>
      <c r="I12" s="160">
        <v>35</v>
      </c>
      <c r="J12" s="160">
        <v>40</v>
      </c>
      <c r="K12" s="160">
        <v>45</v>
      </c>
      <c r="L12" s="160">
        <v>50</v>
      </c>
      <c r="M12" s="160">
        <v>55</v>
      </c>
      <c r="N12" s="161">
        <v>60</v>
      </c>
    </row>
    <row r="13" spans="2:14" ht="15">
      <c r="B13" s="162">
        <v>2</v>
      </c>
      <c r="C13" s="163" t="e">
        <f aca="true" t="shared" si="0" ref="C13:C19">($F$5*POWER(B13,$G$4))/(POWER($C$12,$G$6))</f>
        <v>#NUM!</v>
      </c>
      <c r="D13" s="164" t="e">
        <f aca="true" t="shared" si="1" ref="D13:D19">($F$5*POWER(B13,$G$4))/(POWER($D$12,$G$6))</f>
        <v>#NUM!</v>
      </c>
      <c r="E13" s="164" t="e">
        <f aca="true" t="shared" si="2" ref="E13:E19">($F$5*POWER(B13,$G$4))/(POWER($E$12,$G$6))</f>
        <v>#NUM!</v>
      </c>
      <c r="F13" s="164" t="e">
        <f aca="true" t="shared" si="3" ref="F13:F19">($F$5*POWER(B13,$G$4))/(POWER($F$12,$G$6))</f>
        <v>#NUM!</v>
      </c>
      <c r="G13" s="164" t="e">
        <f aca="true" t="shared" si="4" ref="G13:G19">($F$5*POWER(B13,$G$4))/(POWER($G$12,$G$6))</f>
        <v>#NUM!</v>
      </c>
      <c r="H13" s="164" t="e">
        <f aca="true" t="shared" si="5" ref="H13:H19">($F$5*POWER(B13,$G$4))/(POWER($H$12,$G$6))</f>
        <v>#NUM!</v>
      </c>
      <c r="I13" s="164" t="e">
        <f aca="true" t="shared" si="6" ref="I13:I19">($F$5*POWER(B13,$G$4))/(POWER($I$12,$G$6))</f>
        <v>#NUM!</v>
      </c>
      <c r="J13" s="164" t="e">
        <f aca="true" t="shared" si="7" ref="J13:J19">($F$5*POWER(B13,$G$4))/(POWER($J$12,$G$6))</f>
        <v>#NUM!</v>
      </c>
      <c r="K13" s="164" t="e">
        <f aca="true" t="shared" si="8" ref="K13:K19">($F$5*POWER(B13,$G$4))/(POWER($K$12,$G$6))</f>
        <v>#NUM!</v>
      </c>
      <c r="L13" s="164" t="e">
        <f aca="true" t="shared" si="9" ref="L13:L19">($F$5*POWER(B13,$G$4))/(POWER($L$12,$G$6))</f>
        <v>#NUM!</v>
      </c>
      <c r="M13" s="164" t="e">
        <f aca="true" t="shared" si="10" ref="M13:M19">($F$5*POWER(B13,$G$4))/(POWER($M$12,$G$6))</f>
        <v>#NUM!</v>
      </c>
      <c r="N13" s="165" t="e">
        <f aca="true" t="shared" si="11" ref="N13:N19">($F$5*POWER(B13,$G$4))/(POWER($N$12,$G$6))</f>
        <v>#NUM!</v>
      </c>
    </row>
    <row r="14" spans="2:14" ht="15">
      <c r="B14" s="166">
        <v>5</v>
      </c>
      <c r="C14" s="167" t="e">
        <f t="shared" si="0"/>
        <v>#NUM!</v>
      </c>
      <c r="D14" s="168" t="e">
        <f t="shared" si="1"/>
        <v>#NUM!</v>
      </c>
      <c r="E14" s="168" t="e">
        <f t="shared" si="2"/>
        <v>#NUM!</v>
      </c>
      <c r="F14" s="168" t="e">
        <f t="shared" si="3"/>
        <v>#NUM!</v>
      </c>
      <c r="G14" s="168" t="e">
        <f t="shared" si="4"/>
        <v>#NUM!</v>
      </c>
      <c r="H14" s="168" t="e">
        <f t="shared" si="5"/>
        <v>#NUM!</v>
      </c>
      <c r="I14" s="168" t="e">
        <f t="shared" si="6"/>
        <v>#NUM!</v>
      </c>
      <c r="J14" s="168" t="e">
        <f t="shared" si="7"/>
        <v>#NUM!</v>
      </c>
      <c r="K14" s="168" t="e">
        <f t="shared" si="8"/>
        <v>#NUM!</v>
      </c>
      <c r="L14" s="168" t="e">
        <f t="shared" si="9"/>
        <v>#NUM!</v>
      </c>
      <c r="M14" s="168" t="e">
        <f t="shared" si="10"/>
        <v>#NUM!</v>
      </c>
      <c r="N14" s="169" t="e">
        <f t="shared" si="11"/>
        <v>#NUM!</v>
      </c>
    </row>
    <row r="15" spans="2:14" ht="15">
      <c r="B15" s="166">
        <v>10</v>
      </c>
      <c r="C15" s="167" t="e">
        <f t="shared" si="0"/>
        <v>#NUM!</v>
      </c>
      <c r="D15" s="168" t="e">
        <f t="shared" si="1"/>
        <v>#NUM!</v>
      </c>
      <c r="E15" s="168" t="e">
        <f t="shared" si="2"/>
        <v>#NUM!</v>
      </c>
      <c r="F15" s="168" t="e">
        <f t="shared" si="3"/>
        <v>#NUM!</v>
      </c>
      <c r="G15" s="168" t="e">
        <f t="shared" si="4"/>
        <v>#NUM!</v>
      </c>
      <c r="H15" s="168" t="e">
        <f t="shared" si="5"/>
        <v>#NUM!</v>
      </c>
      <c r="I15" s="168" t="e">
        <f t="shared" si="6"/>
        <v>#NUM!</v>
      </c>
      <c r="J15" s="168" t="e">
        <f t="shared" si="7"/>
        <v>#NUM!</v>
      </c>
      <c r="K15" s="168" t="e">
        <f t="shared" si="8"/>
        <v>#NUM!</v>
      </c>
      <c r="L15" s="168" t="e">
        <f t="shared" si="9"/>
        <v>#NUM!</v>
      </c>
      <c r="M15" s="168" t="e">
        <f t="shared" si="10"/>
        <v>#NUM!</v>
      </c>
      <c r="N15" s="169" t="e">
        <f t="shared" si="11"/>
        <v>#NUM!</v>
      </c>
    </row>
    <row r="16" spans="2:14" ht="15">
      <c r="B16" s="166">
        <v>25</v>
      </c>
      <c r="C16" s="167" t="e">
        <f t="shared" si="0"/>
        <v>#NUM!</v>
      </c>
      <c r="D16" s="168" t="e">
        <f t="shared" si="1"/>
        <v>#NUM!</v>
      </c>
      <c r="E16" s="168" t="e">
        <f t="shared" si="2"/>
        <v>#NUM!</v>
      </c>
      <c r="F16" s="168" t="e">
        <f t="shared" si="3"/>
        <v>#NUM!</v>
      </c>
      <c r="G16" s="168" t="e">
        <f t="shared" si="4"/>
        <v>#NUM!</v>
      </c>
      <c r="H16" s="168" t="e">
        <f t="shared" si="5"/>
        <v>#NUM!</v>
      </c>
      <c r="I16" s="168" t="e">
        <f t="shared" si="6"/>
        <v>#NUM!</v>
      </c>
      <c r="J16" s="168" t="e">
        <f t="shared" si="7"/>
        <v>#NUM!</v>
      </c>
      <c r="K16" s="168" t="e">
        <f t="shared" si="8"/>
        <v>#NUM!</v>
      </c>
      <c r="L16" s="168" t="e">
        <f t="shared" si="9"/>
        <v>#NUM!</v>
      </c>
      <c r="M16" s="168" t="e">
        <f t="shared" si="10"/>
        <v>#NUM!</v>
      </c>
      <c r="N16" s="169" t="e">
        <f t="shared" si="11"/>
        <v>#NUM!</v>
      </c>
    </row>
    <row r="17" spans="2:14" ht="15">
      <c r="B17" s="166">
        <v>50</v>
      </c>
      <c r="C17" s="167" t="e">
        <f t="shared" si="0"/>
        <v>#NUM!</v>
      </c>
      <c r="D17" s="168" t="e">
        <f t="shared" si="1"/>
        <v>#NUM!</v>
      </c>
      <c r="E17" s="168" t="e">
        <f t="shared" si="2"/>
        <v>#NUM!</v>
      </c>
      <c r="F17" s="168" t="e">
        <f t="shared" si="3"/>
        <v>#NUM!</v>
      </c>
      <c r="G17" s="168" t="e">
        <f t="shared" si="4"/>
        <v>#NUM!</v>
      </c>
      <c r="H17" s="168" t="e">
        <f t="shared" si="5"/>
        <v>#NUM!</v>
      </c>
      <c r="I17" s="168" t="e">
        <f t="shared" si="6"/>
        <v>#NUM!</v>
      </c>
      <c r="J17" s="168" t="e">
        <f t="shared" si="7"/>
        <v>#NUM!</v>
      </c>
      <c r="K17" s="168" t="e">
        <f t="shared" si="8"/>
        <v>#NUM!</v>
      </c>
      <c r="L17" s="168" t="e">
        <f t="shared" si="9"/>
        <v>#NUM!</v>
      </c>
      <c r="M17" s="168" t="e">
        <f t="shared" si="10"/>
        <v>#NUM!</v>
      </c>
      <c r="N17" s="169" t="e">
        <f t="shared" si="11"/>
        <v>#NUM!</v>
      </c>
    </row>
    <row r="18" spans="2:14" ht="15">
      <c r="B18" s="166">
        <v>100</v>
      </c>
      <c r="C18" s="167" t="e">
        <f t="shared" si="0"/>
        <v>#NUM!</v>
      </c>
      <c r="D18" s="168" t="e">
        <f t="shared" si="1"/>
        <v>#NUM!</v>
      </c>
      <c r="E18" s="168" t="e">
        <f t="shared" si="2"/>
        <v>#NUM!</v>
      </c>
      <c r="F18" s="168" t="e">
        <f t="shared" si="3"/>
        <v>#NUM!</v>
      </c>
      <c r="G18" s="168" t="e">
        <f t="shared" si="4"/>
        <v>#NUM!</v>
      </c>
      <c r="H18" s="168" t="e">
        <f t="shared" si="5"/>
        <v>#NUM!</v>
      </c>
      <c r="I18" s="168" t="e">
        <f t="shared" si="6"/>
        <v>#NUM!</v>
      </c>
      <c r="J18" s="168" t="e">
        <f t="shared" si="7"/>
        <v>#NUM!</v>
      </c>
      <c r="K18" s="168" t="e">
        <f t="shared" si="8"/>
        <v>#NUM!</v>
      </c>
      <c r="L18" s="168" t="e">
        <f t="shared" si="9"/>
        <v>#NUM!</v>
      </c>
      <c r="M18" s="168" t="e">
        <f t="shared" si="10"/>
        <v>#NUM!</v>
      </c>
      <c r="N18" s="169" t="e">
        <f t="shared" si="11"/>
        <v>#NUM!</v>
      </c>
    </row>
    <row r="19" spans="2:14" ht="15.75" thickBot="1">
      <c r="B19" s="170">
        <v>500</v>
      </c>
      <c r="C19" s="171" t="e">
        <f t="shared" si="0"/>
        <v>#NUM!</v>
      </c>
      <c r="D19" s="172" t="e">
        <f t="shared" si="1"/>
        <v>#NUM!</v>
      </c>
      <c r="E19" s="172" t="e">
        <f t="shared" si="2"/>
        <v>#NUM!</v>
      </c>
      <c r="F19" s="172" t="e">
        <f t="shared" si="3"/>
        <v>#NUM!</v>
      </c>
      <c r="G19" s="172" t="e">
        <f t="shared" si="4"/>
        <v>#NUM!</v>
      </c>
      <c r="H19" s="172" t="e">
        <f t="shared" si="5"/>
        <v>#NUM!</v>
      </c>
      <c r="I19" s="172" t="e">
        <f t="shared" si="6"/>
        <v>#NUM!</v>
      </c>
      <c r="J19" s="172" t="e">
        <f t="shared" si="7"/>
        <v>#NUM!</v>
      </c>
      <c r="K19" s="172" t="e">
        <f t="shared" si="8"/>
        <v>#NUM!</v>
      </c>
      <c r="L19" s="172" t="e">
        <f t="shared" si="9"/>
        <v>#NUM!</v>
      </c>
      <c r="M19" s="172" t="e">
        <f t="shared" si="10"/>
        <v>#NUM!</v>
      </c>
      <c r="N19" s="173" t="e">
        <f t="shared" si="11"/>
        <v>#NUM!</v>
      </c>
    </row>
    <row r="20" spans="11:14" ht="15">
      <c r="K20" s="62"/>
      <c r="L20" s="62"/>
      <c r="M20" s="63"/>
      <c r="N20" s="63"/>
    </row>
    <row r="21" spans="11:14" ht="15">
      <c r="K21" s="62"/>
      <c r="L21" s="62"/>
      <c r="M21" s="63"/>
      <c r="N21" s="63"/>
    </row>
    <row r="22" spans="11:14" ht="15">
      <c r="K22" s="62"/>
      <c r="L22" s="62"/>
      <c r="M22" s="63"/>
      <c r="N22" s="63"/>
    </row>
    <row r="23" spans="11:14" ht="15">
      <c r="K23" s="62"/>
      <c r="L23" s="62"/>
      <c r="M23" s="63"/>
      <c r="N23" s="63"/>
    </row>
    <row r="24" spans="11:14" ht="15">
      <c r="K24" s="62"/>
      <c r="L24" s="62"/>
      <c r="M24" s="63"/>
      <c r="N24" s="63"/>
    </row>
    <row r="25" spans="11:14" ht="15">
      <c r="K25" s="62"/>
      <c r="L25" s="62"/>
      <c r="M25" s="63"/>
      <c r="N25" s="63"/>
    </row>
    <row r="26" spans="11:14" ht="15">
      <c r="K26" s="62"/>
      <c r="L26" s="62"/>
      <c r="M26" s="63"/>
      <c r="N26" s="63"/>
    </row>
    <row r="27" spans="11:14" ht="15">
      <c r="K27" s="62"/>
      <c r="L27" s="62"/>
      <c r="M27" s="63"/>
      <c r="N27" s="63"/>
    </row>
    <row r="28" spans="11:14" ht="15">
      <c r="K28" s="62"/>
      <c r="L28" s="62"/>
      <c r="M28" s="63"/>
      <c r="N28" s="63"/>
    </row>
    <row r="29" spans="2:14" ht="1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2:14" ht="1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4" ht="15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2:14" ht="1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2:14" ht="15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2:14" ht="1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2:14" ht="15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2:14" ht="15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2:14" ht="1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2:14" ht="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2:14" ht="1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174"/>
      <c r="N39" s="63"/>
    </row>
    <row r="40" spans="2:14" ht="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2:14" ht="15">
      <c r="B41" s="63"/>
      <c r="C41" s="63"/>
      <c r="D41" s="63"/>
      <c r="E41" s="63"/>
      <c r="F41" s="63"/>
      <c r="G41" s="175"/>
      <c r="H41" s="63"/>
      <c r="I41" s="63"/>
      <c r="J41" s="63"/>
      <c r="K41" s="63"/>
      <c r="L41" s="63"/>
      <c r="M41" s="63"/>
      <c r="N41" s="63"/>
    </row>
    <row r="42" spans="2:14" ht="15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2:14" ht="1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2:14" ht="1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4" ht="1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2:14" ht="1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2:14" ht="1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2:14" ht="1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4" ht="1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2:14" ht="1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2:14" ht="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2:14" ht="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ht="15">
      <c r="A53" s="176"/>
    </row>
    <row r="54" ht="15">
      <c r="A54" s="176"/>
    </row>
    <row r="55" ht="15">
      <c r="A55" s="176"/>
    </row>
    <row r="56" ht="15">
      <c r="A56" s="176"/>
    </row>
    <row r="57" ht="15">
      <c r="A57" s="176"/>
    </row>
    <row r="58" ht="15">
      <c r="A58" s="176"/>
    </row>
    <row r="59" ht="15">
      <c r="A59" s="176"/>
    </row>
    <row r="60" ht="15">
      <c r="A60" s="176"/>
    </row>
    <row r="61" ht="15">
      <c r="A61" s="176"/>
    </row>
    <row r="62" ht="15">
      <c r="A62" s="176"/>
    </row>
  </sheetData>
  <sheetProtection/>
  <mergeCells count="5">
    <mergeCell ref="G4:H4"/>
    <mergeCell ref="E5:E6"/>
    <mergeCell ref="F7:G7"/>
    <mergeCell ref="B10:N10"/>
    <mergeCell ref="C11:N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</dc:creator>
  <cp:keywords/>
  <dc:description/>
  <cp:lastModifiedBy>Usuario</cp:lastModifiedBy>
  <dcterms:created xsi:type="dcterms:W3CDTF">2013-07-19T22:18:02Z</dcterms:created>
  <dcterms:modified xsi:type="dcterms:W3CDTF">2014-01-13T15:26:25Z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