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11145" activeTab="1"/>
  </bookViews>
  <sheets>
    <sheet name="Datos de la cuenca" sheetId="1" r:id="rId1"/>
    <sheet name="Resultados" sheetId="2" r:id="rId2"/>
  </sheets>
  <definedNames/>
  <calcPr fullCalcOnLoad="1"/>
</workbook>
</file>

<file path=xl/sharedStrings.xml><?xml version="1.0" encoding="utf-8"?>
<sst xmlns="http://schemas.openxmlformats.org/spreadsheetml/2006/main" count="47" uniqueCount="35">
  <si>
    <t>DATOS MORFOLÓGICOS</t>
  </si>
  <si>
    <t>Área =</t>
  </si>
  <si>
    <t>Longitud =</t>
  </si>
  <si>
    <t>km</t>
  </si>
  <si>
    <t>Pendiente =</t>
  </si>
  <si>
    <t>m/m</t>
  </si>
  <si>
    <t>mm</t>
  </si>
  <si>
    <t>DATOS HIDROGEOLÓGICOS</t>
  </si>
  <si>
    <t>Tc =</t>
  </si>
  <si>
    <t>h</t>
  </si>
  <si>
    <t>Ka =</t>
  </si>
  <si>
    <t>Método Racional</t>
  </si>
  <si>
    <t>¿Se produce escorrentía?</t>
  </si>
  <si>
    <t>C =</t>
  </si>
  <si>
    <t>I =</t>
  </si>
  <si>
    <t>K =</t>
  </si>
  <si>
    <t>Q =</t>
  </si>
  <si>
    <t>Método Témez</t>
  </si>
  <si>
    <r>
      <t>km</t>
    </r>
    <r>
      <rPr>
        <vertAlign val="superscript"/>
        <sz val="11"/>
        <color indexed="8"/>
        <rFont val="Calibri"/>
        <family val="2"/>
      </rPr>
      <t>2</t>
    </r>
  </si>
  <si>
    <t>COEFICIENTES Y VARIABLES CORREGIDAS</t>
  </si>
  <si>
    <r>
      <t>P</t>
    </r>
    <r>
      <rPr>
        <b/>
        <vertAlign val="subscript"/>
        <sz val="11"/>
        <color indexed="8"/>
        <rFont val="Calibri"/>
        <family val="2"/>
      </rPr>
      <t>d</t>
    </r>
    <r>
      <rPr>
        <b/>
        <sz val="11"/>
        <color indexed="8"/>
        <rFont val="Calibri"/>
        <family val="2"/>
      </rPr>
      <t xml:space="preserve"> =</t>
    </r>
  </si>
  <si>
    <r>
      <t>P</t>
    </r>
    <r>
      <rPr>
        <b/>
        <vertAlign val="subscript"/>
        <sz val="11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 xml:space="preserve"> =</t>
    </r>
  </si>
  <si>
    <r>
      <t>I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/I</t>
    </r>
    <r>
      <rPr>
        <b/>
        <vertAlign val="subscript"/>
        <sz val="11"/>
        <color indexed="8"/>
        <rFont val="Calibri"/>
        <family val="2"/>
      </rPr>
      <t>d</t>
    </r>
    <r>
      <rPr>
        <b/>
        <sz val="11"/>
        <color indexed="8"/>
        <rFont val="Calibri"/>
        <family val="2"/>
      </rPr>
      <t xml:space="preserve"> =</t>
    </r>
  </si>
  <si>
    <r>
      <t xml:space="preserve">Coef. </t>
    </r>
    <r>
      <rPr>
        <b/>
        <sz val="11"/>
        <color indexed="8"/>
        <rFont val="Symbol"/>
        <family val="1"/>
      </rPr>
      <t>b</t>
    </r>
    <r>
      <rPr>
        <b/>
        <sz val="11"/>
        <color indexed="8"/>
        <rFont val="Calibri"/>
        <family val="2"/>
      </rPr>
      <t xml:space="preserve"> =</t>
    </r>
  </si>
  <si>
    <r>
      <t xml:space="preserve">MAPA DE COEFICIENTE </t>
    </r>
    <r>
      <rPr>
        <b/>
        <sz val="12"/>
        <color indexed="8"/>
        <rFont val="Symbol"/>
        <family val="1"/>
      </rPr>
      <t>b</t>
    </r>
    <r>
      <rPr>
        <b/>
        <sz val="12"/>
        <color indexed="8"/>
        <rFont val="Calibri"/>
        <family val="2"/>
      </rPr>
      <t xml:space="preserve"> UMBRAL ESCORRENTÍA</t>
    </r>
  </si>
  <si>
    <r>
      <t>m</t>
    </r>
    <r>
      <rPr>
        <b/>
        <vertAlign val="superscript"/>
        <sz val="14"/>
        <color indexed="8"/>
        <rFont val="Calibri"/>
        <family val="2"/>
      </rPr>
      <t>3</t>
    </r>
    <r>
      <rPr>
        <b/>
        <sz val="14"/>
        <color indexed="8"/>
        <rFont val="Calibri"/>
        <family val="2"/>
      </rPr>
      <t>/s</t>
    </r>
  </si>
  <si>
    <t>Calculadora de pendientes</t>
  </si>
  <si>
    <t>Cota alta</t>
  </si>
  <si>
    <t>Cota baja</t>
  </si>
  <si>
    <t>Longitud</t>
  </si>
  <si>
    <t>m</t>
  </si>
  <si>
    <t>Pendiente</t>
  </si>
  <si>
    <r>
      <t>P'</t>
    </r>
    <r>
      <rPr>
        <b/>
        <vertAlign val="subscript"/>
        <sz val="11"/>
        <color indexed="8"/>
        <rFont val="Calibri"/>
        <family val="2"/>
      </rPr>
      <t>d</t>
    </r>
    <r>
      <rPr>
        <b/>
        <sz val="11"/>
        <color indexed="8"/>
        <rFont val="Calibri"/>
        <family val="2"/>
      </rPr>
      <t xml:space="preserve"> =</t>
    </r>
  </si>
  <si>
    <r>
      <t>P'</t>
    </r>
    <r>
      <rPr>
        <b/>
        <vertAlign val="subscript"/>
        <sz val="11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 xml:space="preserve"> =</t>
    </r>
  </si>
  <si>
    <r>
      <t>MAPA DE INTENSIDAD HORARIA I</t>
    </r>
    <r>
      <rPr>
        <b/>
        <vertAlign val="sub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>/I</t>
    </r>
    <r>
      <rPr>
        <b/>
        <vertAlign val="subscript"/>
        <sz val="12"/>
        <color indexed="8"/>
        <rFont val="Calibri"/>
        <family val="2"/>
      </rPr>
      <t>d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</si>
</sst>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2"/>
      <color indexed="8"/>
      <name val="Symbol"/>
      <family val="1"/>
    </font>
    <font>
      <b/>
      <vertAlign val="superscript"/>
      <sz val="14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8" borderId="18" xfId="0" applyFill="1" applyBorder="1" applyAlignment="1">
      <alignment/>
    </xf>
    <xf numFmtId="0" fontId="0" fillId="0" borderId="19" xfId="0" applyBorder="1" applyAlignment="1">
      <alignment/>
    </xf>
    <xf numFmtId="0" fontId="41" fillId="33" borderId="2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1" fillId="33" borderId="22" xfId="0" applyFont="1" applyFill="1" applyBorder="1" applyAlignment="1">
      <alignment/>
    </xf>
    <xf numFmtId="0" fontId="0" fillId="13" borderId="18" xfId="0" applyFill="1" applyBorder="1" applyAlignment="1">
      <alignment/>
    </xf>
    <xf numFmtId="0" fontId="0" fillId="13" borderId="14" xfId="0" applyFill="1" applyBorder="1" applyAlignment="1">
      <alignment horizontal="right"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7" borderId="30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7" borderId="32" xfId="0" applyFill="1" applyBorder="1" applyAlignment="1">
      <alignment/>
    </xf>
    <xf numFmtId="0" fontId="42" fillId="34" borderId="20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33" xfId="0" applyFont="1" applyFill="1" applyBorder="1" applyAlignment="1">
      <alignment horizontal="center" vertical="center"/>
    </xf>
    <xf numFmtId="0" fontId="42" fillId="34" borderId="34" xfId="0" applyFont="1" applyFill="1" applyBorder="1" applyAlignment="1">
      <alignment horizontal="center" vertical="center"/>
    </xf>
    <xf numFmtId="0" fontId="42" fillId="34" borderId="35" xfId="0" applyFont="1" applyFill="1" applyBorder="1" applyAlignment="1">
      <alignment horizontal="center" vertical="center"/>
    </xf>
    <xf numFmtId="0" fontId="42" fillId="34" borderId="22" xfId="0" applyFont="1" applyFill="1" applyBorder="1" applyAlignment="1">
      <alignment horizontal="center" vertical="center"/>
    </xf>
    <xf numFmtId="0" fontId="42" fillId="34" borderId="32" xfId="0" applyFont="1" applyFill="1" applyBorder="1" applyAlignment="1">
      <alignment horizontal="center" vertical="center"/>
    </xf>
    <xf numFmtId="0" fontId="42" fillId="34" borderId="31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center" vertical="center" wrapText="1"/>
    </xf>
    <xf numFmtId="0" fontId="42" fillId="34" borderId="32" xfId="0" applyFont="1" applyFill="1" applyBorder="1" applyAlignment="1">
      <alignment horizontal="center" vertical="center" wrapText="1"/>
    </xf>
    <xf numFmtId="0" fontId="42" fillId="34" borderId="3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34" borderId="36" xfId="0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vertical="center"/>
    </xf>
    <xf numFmtId="0" fontId="42" fillId="34" borderId="24" xfId="0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35" borderId="23" xfId="0" applyFont="1" applyFill="1" applyBorder="1" applyAlignment="1">
      <alignment horizontal="center" vertical="center"/>
    </xf>
    <xf numFmtId="0" fontId="43" fillId="35" borderId="28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left" vertical="center"/>
    </xf>
    <xf numFmtId="0" fontId="43" fillId="0" borderId="29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hyperlink" Target="http://www.hidrojing.com/el-calculo-de-caudal-de-avenida-en-espanametodo-racional-vs-temez-racional-modificado/" TargetMode="External" /><Relationship Id="rId5" Type="http://schemas.openxmlformats.org/officeDocument/2006/relationships/hyperlink" Target="http://www.hidrojing.com/el-calculo-de-caudal-de-avenida-en-espanametodo-racional-vs-temez-racional-modificado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6.jpeg" /><Relationship Id="rId4" Type="http://schemas.openxmlformats.org/officeDocument/2006/relationships/image" Target="../media/image5.png" /><Relationship Id="rId5" Type="http://schemas.openxmlformats.org/officeDocument/2006/relationships/hyperlink" Target="http://www.hidrojing.com/el-calculo-de-caudal-de-avenida-en-espanametodo-racional-vs-temez-racional-modificado/" TargetMode="External" /><Relationship Id="rId6" Type="http://schemas.openxmlformats.org/officeDocument/2006/relationships/hyperlink" Target="http://www.hidrojing.com/el-calculo-de-caudal-de-avenida-en-espanametodo-racional-vs-temez-racional-modificado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17</xdr:row>
      <xdr:rowOff>28575</xdr:rowOff>
    </xdr:from>
    <xdr:to>
      <xdr:col>7</xdr:col>
      <xdr:colOff>590550</xdr:colOff>
      <xdr:row>38</xdr:row>
      <xdr:rowOff>9525</xdr:rowOff>
    </xdr:to>
    <xdr:pic>
      <xdr:nvPicPr>
        <xdr:cNvPr id="1" name="Imagen 1" descr="obtener hietogramas para HEC-HMS y SW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629025"/>
          <a:ext cx="540067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17</xdr:row>
      <xdr:rowOff>47625</xdr:rowOff>
    </xdr:from>
    <xdr:to>
      <xdr:col>16</xdr:col>
      <xdr:colOff>38100</xdr:colOff>
      <xdr:row>38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648075"/>
          <a:ext cx="54006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190500</xdr:rowOff>
    </xdr:from>
    <xdr:to>
      <xdr:col>17</xdr:col>
      <xdr:colOff>28575</xdr:colOff>
      <xdr:row>5</xdr:row>
      <xdr:rowOff>0</xdr:rowOff>
    </xdr:to>
    <xdr:pic>
      <xdr:nvPicPr>
        <xdr:cNvPr id="3" name="Imagen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44125" y="190500"/>
          <a:ext cx="1552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6</xdr:row>
      <xdr:rowOff>47625</xdr:rowOff>
    </xdr:from>
    <xdr:to>
      <xdr:col>2</xdr:col>
      <xdr:colOff>514350</xdr:colOff>
      <xdr:row>9</xdr:row>
      <xdr:rowOff>95250</xdr:rowOff>
    </xdr:to>
    <xdr:pic>
      <xdr:nvPicPr>
        <xdr:cNvPr id="1" name="Imagen 1" descr="metodo ra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266825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18</xdr:row>
      <xdr:rowOff>171450</xdr:rowOff>
    </xdr:from>
    <xdr:to>
      <xdr:col>2</xdr:col>
      <xdr:colOff>647700</xdr:colOff>
      <xdr:row>22</xdr:row>
      <xdr:rowOff>104775</xdr:rowOff>
    </xdr:to>
    <xdr:pic>
      <xdr:nvPicPr>
        <xdr:cNvPr id="2" name="Imagen 2" descr="Obtener Precipitación Máxima Diaria_Teme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3800475"/>
          <a:ext cx="1323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11</xdr:row>
      <xdr:rowOff>28575</xdr:rowOff>
    </xdr:from>
    <xdr:to>
      <xdr:col>5</xdr:col>
      <xdr:colOff>733425</xdr:colOff>
      <xdr:row>14</xdr:row>
      <xdr:rowOff>95250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238375"/>
          <a:ext cx="2695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0</xdr:row>
      <xdr:rowOff>180975</xdr:rowOff>
    </xdr:from>
    <xdr:to>
      <xdr:col>12</xdr:col>
      <xdr:colOff>47625</xdr:colOff>
      <xdr:row>4</xdr:row>
      <xdr:rowOff>190500</xdr:rowOff>
    </xdr:to>
    <xdr:pic>
      <xdr:nvPicPr>
        <xdr:cNvPr id="4" name="Imagen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58100" y="180975"/>
          <a:ext cx="1552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2:O17"/>
  <sheetViews>
    <sheetView zoomScalePageLayoutView="0" workbookViewId="0" topLeftCell="A1">
      <selection activeCell="C4" sqref="C4:C6"/>
    </sheetView>
  </sheetViews>
  <sheetFormatPr defaultColWidth="11.421875" defaultRowHeight="15"/>
  <cols>
    <col min="4" max="4" width="5.28125" style="0" bestFit="1" customWidth="1"/>
    <col min="9" max="9" width="4.421875" style="0" bestFit="1" customWidth="1"/>
    <col min="14" max="14" width="5.28125" style="0" bestFit="1" customWidth="1"/>
  </cols>
  <sheetData>
    <row r="1" ht="15.75" thickBot="1"/>
    <row r="2" spans="2:14" ht="16.5" thickBot="1">
      <c r="B2" s="29" t="s">
        <v>0</v>
      </c>
      <c r="C2" s="30"/>
      <c r="D2" s="31"/>
      <c r="L2" s="45" t="s">
        <v>26</v>
      </c>
      <c r="M2" s="46"/>
      <c r="N2" s="47"/>
    </row>
    <row r="3" spans="2:14" ht="15.75" thickBot="1">
      <c r="B3" s="32"/>
      <c r="C3" s="33"/>
      <c r="D3" s="34"/>
      <c r="L3" s="11" t="s">
        <v>27</v>
      </c>
      <c r="M3" s="3"/>
      <c r="N3" s="2" t="s">
        <v>30</v>
      </c>
    </row>
    <row r="4" spans="2:14" ht="18" thickBot="1">
      <c r="B4" s="11" t="s">
        <v>1</v>
      </c>
      <c r="C4" s="9">
        <v>28</v>
      </c>
      <c r="D4" s="10" t="s">
        <v>18</v>
      </c>
      <c r="L4" s="12" t="s">
        <v>28</v>
      </c>
      <c r="M4" s="4"/>
      <c r="N4" s="1" t="s">
        <v>30</v>
      </c>
    </row>
    <row r="5" spans="2:14" ht="15">
      <c r="B5" s="12" t="s">
        <v>2</v>
      </c>
      <c r="C5" s="5">
        <v>13.7</v>
      </c>
      <c r="D5" s="7" t="s">
        <v>3</v>
      </c>
      <c r="G5" s="38" t="s">
        <v>19</v>
      </c>
      <c r="H5" s="39"/>
      <c r="I5" s="40"/>
      <c r="L5" s="12" t="s">
        <v>29</v>
      </c>
      <c r="M5" s="4"/>
      <c r="N5" s="1" t="s">
        <v>30</v>
      </c>
    </row>
    <row r="6" spans="2:14" ht="15.75" thickBot="1">
      <c r="B6" s="13" t="s">
        <v>4</v>
      </c>
      <c r="C6" s="6">
        <v>0.0233</v>
      </c>
      <c r="D6" s="8" t="s">
        <v>5</v>
      </c>
      <c r="G6" s="41"/>
      <c r="H6" s="42"/>
      <c r="I6" s="43"/>
      <c r="L6" s="13" t="s">
        <v>31</v>
      </c>
      <c r="M6" s="28" t="e">
        <f>(M3-M4)/M5</f>
        <v>#DIV/0!</v>
      </c>
      <c r="N6" s="27" t="s">
        <v>5</v>
      </c>
    </row>
    <row r="7" spans="7:9" ht="15">
      <c r="G7" s="11" t="s">
        <v>8</v>
      </c>
      <c r="H7" s="14">
        <f>0.3*(C5/C6^0.25)^0.76</f>
        <v>4.479517739170749</v>
      </c>
      <c r="I7" s="10" t="s">
        <v>9</v>
      </c>
    </row>
    <row r="8" spans="7:9" ht="15">
      <c r="G8" s="12" t="s">
        <v>10</v>
      </c>
      <c r="H8" s="15">
        <f>IF(C4&gt;1,1-LOG(C4)/15,"1")</f>
        <v>0.9035227979105187</v>
      </c>
      <c r="I8" s="7"/>
    </row>
    <row r="9" spans="7:9" ht="18.75" thickBot="1">
      <c r="G9" s="12" t="s">
        <v>32</v>
      </c>
      <c r="H9" s="16">
        <f>H8*C12</f>
        <v>167.15171761344595</v>
      </c>
      <c r="I9" s="7" t="s">
        <v>6</v>
      </c>
    </row>
    <row r="10" spans="2:9" ht="18.75" thickBot="1">
      <c r="B10" s="29" t="s">
        <v>7</v>
      </c>
      <c r="C10" s="30"/>
      <c r="D10" s="31"/>
      <c r="G10" s="13" t="s">
        <v>33</v>
      </c>
      <c r="H10" s="17">
        <f>C13*C15</f>
        <v>49.5</v>
      </c>
      <c r="I10" s="8" t="s">
        <v>6</v>
      </c>
    </row>
    <row r="11" spans="2:4" ht="15.75" thickBot="1">
      <c r="B11" s="35"/>
      <c r="C11" s="36"/>
      <c r="D11" s="37"/>
    </row>
    <row r="12" spans="2:4" ht="18">
      <c r="B12" s="11" t="s">
        <v>20</v>
      </c>
      <c r="C12" s="9">
        <v>185</v>
      </c>
      <c r="D12" s="10" t="s">
        <v>6</v>
      </c>
    </row>
    <row r="13" spans="2:4" ht="18">
      <c r="B13" s="12" t="s">
        <v>21</v>
      </c>
      <c r="C13" s="5">
        <v>18</v>
      </c>
      <c r="D13" s="7" t="s">
        <v>6</v>
      </c>
    </row>
    <row r="14" spans="2:4" ht="18">
      <c r="B14" s="12" t="s">
        <v>22</v>
      </c>
      <c r="C14" s="5">
        <v>11.25</v>
      </c>
      <c r="D14" s="7"/>
    </row>
    <row r="15" spans="2:4" ht="15.75" thickBot="1">
      <c r="B15" s="13" t="s">
        <v>23</v>
      </c>
      <c r="C15" s="6">
        <v>2.75</v>
      </c>
      <c r="D15" s="8"/>
    </row>
    <row r="17" spans="2:15" ht="18.75">
      <c r="B17" s="44" t="s">
        <v>34</v>
      </c>
      <c r="C17" s="44"/>
      <c r="D17" s="44"/>
      <c r="E17" s="44"/>
      <c r="F17" s="44"/>
      <c r="K17" s="44" t="s">
        <v>24</v>
      </c>
      <c r="L17" s="44"/>
      <c r="M17" s="44"/>
      <c r="N17" s="44"/>
      <c r="O17" s="44"/>
    </row>
  </sheetData>
  <sheetProtection/>
  <mergeCells count="6">
    <mergeCell ref="B2:D3"/>
    <mergeCell ref="B10:D11"/>
    <mergeCell ref="G5:I6"/>
    <mergeCell ref="B17:F17"/>
    <mergeCell ref="K17:O17"/>
    <mergeCell ref="L2:N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4:I25"/>
  <sheetViews>
    <sheetView tabSelected="1" zoomScalePageLayoutView="0" workbookViewId="0" topLeftCell="A1">
      <selection activeCell="H11" sqref="H11"/>
    </sheetView>
  </sheetViews>
  <sheetFormatPr defaultColWidth="11.421875" defaultRowHeight="15"/>
  <cols>
    <col min="4" max="4" width="11.140625" style="0" customWidth="1"/>
    <col min="5" max="5" width="12.00390625" style="0" bestFit="1" customWidth="1"/>
  </cols>
  <sheetData>
    <row r="3" ht="15.75" thickBot="1"/>
    <row r="4" spans="2:9" ht="19.5" thickBot="1">
      <c r="B4" s="48" t="s">
        <v>11</v>
      </c>
      <c r="C4" s="49"/>
      <c r="D4" s="50" t="s">
        <v>12</v>
      </c>
      <c r="E4" s="51"/>
      <c r="F4" s="26" t="str">
        <f>IF('Datos de la cuenca'!C12/'Datos de la cuenca'!H10&gt;1,"SÍ","NO")</f>
        <v>SÍ</v>
      </c>
      <c r="G4" s="18"/>
      <c r="H4" s="18"/>
      <c r="I4" s="19"/>
    </row>
    <row r="5" spans="2:9" ht="15.75" thickBot="1">
      <c r="B5" s="20"/>
      <c r="C5" s="21"/>
      <c r="D5" s="21"/>
      <c r="E5" s="21"/>
      <c r="F5" s="21"/>
      <c r="G5" s="21"/>
      <c r="H5" s="21"/>
      <c r="I5" s="22"/>
    </row>
    <row r="6" spans="2:9" ht="15">
      <c r="B6" s="20"/>
      <c r="C6" s="21"/>
      <c r="D6" s="52" t="s">
        <v>13</v>
      </c>
      <c r="E6" s="54">
        <f>((('Datos de la cuenca'!C12/'Datos de la cuenca'!H10)-1)*(('Datos de la cuenca'!C12/'Datos de la cuenca'!H10)+23)/(('Datos de la cuenca'!C12/'Datos de la cuenca'!H10)+11)^2)</f>
        <v>0.3369866128367755</v>
      </c>
      <c r="F6" s="21"/>
      <c r="G6" s="21"/>
      <c r="H6" s="21"/>
      <c r="I6" s="22"/>
    </row>
    <row r="7" spans="2:9" ht="15.75" thickBot="1">
      <c r="B7" s="20"/>
      <c r="C7" s="21"/>
      <c r="D7" s="53"/>
      <c r="E7" s="55"/>
      <c r="F7" s="21"/>
      <c r="G7" s="21"/>
      <c r="H7" s="21"/>
      <c r="I7" s="22"/>
    </row>
    <row r="8" spans="2:9" ht="15.75" customHeight="1">
      <c r="B8" s="20"/>
      <c r="C8" s="21"/>
      <c r="D8" s="53" t="s">
        <v>14</v>
      </c>
      <c r="E8" s="55">
        <f>('Datos de la cuenca'!C12/24)*'Datos de la cuenca'!C14^((28^0.1-'Datos de la cuenca'!H7^0.1)/(28^0.1-1))</f>
        <v>32.21762876642922</v>
      </c>
      <c r="F8" s="21"/>
      <c r="G8" s="60" t="s">
        <v>16</v>
      </c>
      <c r="H8" s="62">
        <f>E6*E8*'Datos de la cuenca'!C4/Resultados!E10</f>
        <v>101.33115618856202</v>
      </c>
      <c r="I8" s="64" t="s">
        <v>25</v>
      </c>
    </row>
    <row r="9" spans="2:9" ht="15.75" thickBot="1">
      <c r="B9" s="20"/>
      <c r="C9" s="21"/>
      <c r="D9" s="53"/>
      <c r="E9" s="55"/>
      <c r="F9" s="21"/>
      <c r="G9" s="61"/>
      <c r="H9" s="63"/>
      <c r="I9" s="65"/>
    </row>
    <row r="10" spans="2:9" ht="15">
      <c r="B10" s="20"/>
      <c r="C10" s="21"/>
      <c r="D10" s="53" t="s">
        <v>15</v>
      </c>
      <c r="E10" s="57">
        <v>3</v>
      </c>
      <c r="F10" s="21"/>
      <c r="G10" s="21"/>
      <c r="H10" s="21"/>
      <c r="I10" s="22"/>
    </row>
    <row r="11" spans="2:9" ht="15.75" thickBot="1">
      <c r="B11" s="20"/>
      <c r="C11" s="21"/>
      <c r="D11" s="56"/>
      <c r="E11" s="58"/>
      <c r="F11" s="21"/>
      <c r="G11" s="21"/>
      <c r="H11" s="21"/>
      <c r="I11" s="22"/>
    </row>
    <row r="12" spans="2:9" ht="15">
      <c r="B12" s="20"/>
      <c r="C12" s="21"/>
      <c r="D12" s="21"/>
      <c r="E12" s="21"/>
      <c r="F12" s="21"/>
      <c r="G12" s="21"/>
      <c r="H12" s="21"/>
      <c r="I12" s="22"/>
    </row>
    <row r="13" spans="2:9" ht="15">
      <c r="B13" s="20"/>
      <c r="C13" s="21"/>
      <c r="D13" s="21"/>
      <c r="E13" s="21"/>
      <c r="F13" s="21"/>
      <c r="G13" s="21"/>
      <c r="H13" s="21"/>
      <c r="I13" s="22"/>
    </row>
    <row r="14" spans="2:9" ht="15">
      <c r="B14" s="20"/>
      <c r="C14" s="21"/>
      <c r="D14" s="21"/>
      <c r="E14" s="21"/>
      <c r="F14" s="21"/>
      <c r="G14" s="21"/>
      <c r="H14" s="21"/>
      <c r="I14" s="22"/>
    </row>
    <row r="15" spans="2:9" ht="15.75" thickBot="1">
      <c r="B15" s="23"/>
      <c r="C15" s="24"/>
      <c r="D15" s="24"/>
      <c r="E15" s="24"/>
      <c r="F15" s="24"/>
      <c r="G15" s="24"/>
      <c r="H15" s="24"/>
      <c r="I15" s="25"/>
    </row>
    <row r="16" ht="15.75" thickBot="1"/>
    <row r="17" spans="2:9" ht="19.5" thickBot="1">
      <c r="B17" s="48" t="s">
        <v>17</v>
      </c>
      <c r="C17" s="49"/>
      <c r="D17" s="50" t="s">
        <v>12</v>
      </c>
      <c r="E17" s="51"/>
      <c r="F17" s="26" t="str">
        <f>IF('Datos de la cuenca'!H9/'Datos de la cuenca'!H10&gt;1,"SÍ","NO")</f>
        <v>SÍ</v>
      </c>
      <c r="G17" s="18"/>
      <c r="H17" s="18"/>
      <c r="I17" s="19"/>
    </row>
    <row r="18" spans="2:9" ht="15.75" thickBot="1">
      <c r="B18" s="20"/>
      <c r="C18" s="21"/>
      <c r="D18" s="21"/>
      <c r="E18" s="21"/>
      <c r="F18" s="21"/>
      <c r="G18" s="21"/>
      <c r="H18" s="21"/>
      <c r="I18" s="22"/>
    </row>
    <row r="19" spans="2:9" ht="15">
      <c r="B19" s="20"/>
      <c r="C19" s="21"/>
      <c r="D19" s="52" t="s">
        <v>13</v>
      </c>
      <c r="E19" s="54">
        <f>('Datos de la cuenca'!H9-'Datos de la cuenca'!H10)*('Datos de la cuenca'!H9+23*'Datos de la cuenca'!H10)/('Datos de la cuenca'!H9+11*'Datos de la cuenca'!H10)^2</f>
        <v>0.30331271221071276</v>
      </c>
      <c r="F19" s="21"/>
      <c r="G19" s="21"/>
      <c r="H19" s="21"/>
      <c r="I19" s="22"/>
    </row>
    <row r="20" spans="2:9" ht="15.75" thickBot="1">
      <c r="B20" s="20"/>
      <c r="C20" s="21"/>
      <c r="D20" s="53"/>
      <c r="E20" s="55"/>
      <c r="F20" s="21"/>
      <c r="G20" s="21"/>
      <c r="H20" s="21"/>
      <c r="I20" s="22"/>
    </row>
    <row r="21" spans="2:9" ht="15">
      <c r="B21" s="20"/>
      <c r="C21" s="21"/>
      <c r="D21" s="53" t="s">
        <v>14</v>
      </c>
      <c r="E21" s="55">
        <f>('Datos de la cuenca'!H9/24)*'Datos de la cuenca'!C14^((28^0.1-'Datos de la cuenca'!H7^0.1)/(28^0.1-1))</f>
        <v>29.10936208508654</v>
      </c>
      <c r="F21" s="21"/>
      <c r="G21" s="60" t="s">
        <v>16</v>
      </c>
      <c r="H21" s="62">
        <f>E19*E21*'Datos de la cuenca'!C4*Resultados!E23/3.6</f>
        <v>90.48443111042793</v>
      </c>
      <c r="I21" s="64" t="s">
        <v>25</v>
      </c>
    </row>
    <row r="22" spans="2:9" ht="15.75" thickBot="1">
      <c r="B22" s="20"/>
      <c r="C22" s="21"/>
      <c r="D22" s="53"/>
      <c r="E22" s="55"/>
      <c r="F22" s="21"/>
      <c r="G22" s="61"/>
      <c r="H22" s="63"/>
      <c r="I22" s="65"/>
    </row>
    <row r="23" spans="2:9" ht="15">
      <c r="B23" s="20"/>
      <c r="C23" s="21"/>
      <c r="D23" s="53" t="s">
        <v>15</v>
      </c>
      <c r="E23" s="55">
        <f>1+('Datos de la cuenca'!H7^1.25/('Datos de la cuenca'!H7^1.25+14))</f>
        <v>1.317634716559925</v>
      </c>
      <c r="F23" s="21"/>
      <c r="G23" s="21"/>
      <c r="H23" s="21"/>
      <c r="I23" s="22"/>
    </row>
    <row r="24" spans="2:9" ht="15.75" thickBot="1">
      <c r="B24" s="20"/>
      <c r="C24" s="21"/>
      <c r="D24" s="56"/>
      <c r="E24" s="59"/>
      <c r="F24" s="21"/>
      <c r="G24" s="21"/>
      <c r="H24" s="21"/>
      <c r="I24" s="22"/>
    </row>
    <row r="25" spans="2:9" ht="15.75" thickBot="1">
      <c r="B25" s="23"/>
      <c r="C25" s="24"/>
      <c r="D25" s="24"/>
      <c r="E25" s="24"/>
      <c r="F25" s="24"/>
      <c r="G25" s="24"/>
      <c r="H25" s="24"/>
      <c r="I25" s="25"/>
    </row>
  </sheetData>
  <sheetProtection/>
  <mergeCells count="22">
    <mergeCell ref="G8:G9"/>
    <mergeCell ref="H8:H9"/>
    <mergeCell ref="I8:I9"/>
    <mergeCell ref="G21:G22"/>
    <mergeCell ref="H21:H22"/>
    <mergeCell ref="I21:I22"/>
    <mergeCell ref="D19:D20"/>
    <mergeCell ref="D21:D22"/>
    <mergeCell ref="D23:D24"/>
    <mergeCell ref="E19:E20"/>
    <mergeCell ref="E21:E22"/>
    <mergeCell ref="E23:E24"/>
    <mergeCell ref="B4:C4"/>
    <mergeCell ref="B17:C17"/>
    <mergeCell ref="D4:E4"/>
    <mergeCell ref="D17:E17"/>
    <mergeCell ref="D6:D7"/>
    <mergeCell ref="E6:E7"/>
    <mergeCell ref="D8:D9"/>
    <mergeCell ref="E8:E9"/>
    <mergeCell ref="D10:D11"/>
    <mergeCell ref="E10:E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2014-04-09T17:49:22Z</dcterms:created>
  <dcterms:modified xsi:type="dcterms:W3CDTF">2014-06-02T21:13:35Z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